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courantgroupaps-my.sharepoint.com/personal/ma_courant_dk/Documents/Værktøjer/Isomorfi/"/>
    </mc:Choice>
  </mc:AlternateContent>
  <xr:revisionPtr revIDLastSave="221" documentId="8_{2DED9769-7486-45FC-86C6-F61F0FC4BE2A}" xr6:coauthVersionLast="47" xr6:coauthVersionMax="47" xr10:uidLastSave="{98A1A542-AF45-45D9-9DAF-FFC4C40E28E1}"/>
  <bookViews>
    <workbookView xWindow="-120" yWindow="-120" windowWidth="29040" windowHeight="15840" xr2:uid="{00000000-000D-0000-FFFF-FFFF00000000}"/>
  </bookViews>
  <sheets>
    <sheet name="Input" sheetId="15" r:id="rId1"/>
    <sheet name="Rapport" sheetId="20" r:id="rId2"/>
    <sheet name="låst beregning" sheetId="12" state="hidden" r:id="rId3"/>
    <sheet name="låst kompatibilitet" sheetId="18" state="hidden" r:id="rId4"/>
    <sheet name="låst Støttepunkter" sheetId="13" state="hidden"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0" l="1"/>
  <c r="C7" i="20"/>
  <c r="C5" i="20"/>
  <c r="C4" i="20"/>
  <c r="G25" i="15"/>
  <c r="D4" i="18"/>
  <c r="G2" i="12" l="1"/>
  <c r="G3" i="12"/>
  <c r="B4" i="12"/>
  <c r="H3" i="12" s="1"/>
  <c r="C4" i="12"/>
  <c r="I3" i="12" s="1"/>
  <c r="G4" i="12"/>
  <c r="G5" i="12"/>
  <c r="B6" i="12"/>
  <c r="H4" i="12" s="1"/>
  <c r="C6" i="12"/>
  <c r="I4" i="12" s="1"/>
  <c r="G22" i="15"/>
  <c r="J4" i="12" l="1"/>
  <c r="K4" i="12" s="1"/>
  <c r="J3" i="12"/>
  <c r="K3" i="12" s="1"/>
  <c r="C8" i="12"/>
  <c r="I5" i="12" s="1"/>
  <c r="C10" i="12"/>
  <c r="I2" i="12" s="1"/>
  <c r="B8" i="12"/>
  <c r="H5" i="12" s="1"/>
  <c r="J5" i="12" l="1"/>
  <c r="K5" i="12" s="1"/>
  <c r="B10" i="12"/>
  <c r="H2" i="12" s="1"/>
  <c r="J2" i="12" s="1"/>
  <c r="K2" i="12" s="1"/>
  <c r="D4" i="13"/>
  <c r="C5" i="13"/>
  <c r="D31" i="13"/>
  <c r="E30" i="13"/>
  <c r="D30" i="13"/>
  <c r="C31" i="13"/>
  <c r="B30" i="13"/>
  <c r="E31" i="13"/>
  <c r="E4" i="13"/>
  <c r="D5" i="13"/>
  <c r="C4" i="13"/>
  <c r="B5" i="13"/>
  <c r="B31" i="13" l="1"/>
  <c r="G35" i="13" s="1"/>
  <c r="G36" i="13" s="1"/>
  <c r="G37" i="13" s="1"/>
  <c r="C3" i="12" s="1"/>
  <c r="B4" i="13"/>
  <c r="G9" i="13" s="1"/>
  <c r="G10" i="13" s="1"/>
  <c r="G11" i="13" s="1"/>
  <c r="B3" i="12" s="1"/>
  <c r="B11" i="12"/>
  <c r="E5" i="13"/>
  <c r="G24" i="13" s="1"/>
  <c r="G25" i="13" s="1"/>
  <c r="G26" i="13" s="1"/>
  <c r="B9" i="12" s="1"/>
  <c r="C11" i="12"/>
  <c r="G45" i="13"/>
  <c r="G46" i="13" s="1"/>
  <c r="G47" i="13" s="1"/>
  <c r="C7" i="12" s="1"/>
  <c r="C30" i="13"/>
  <c r="G40" i="13" s="1"/>
  <c r="G41" i="13" s="1"/>
  <c r="G42" i="13" s="1"/>
  <c r="C5" i="12" s="1"/>
  <c r="G19" i="13"/>
  <c r="G20" i="13" s="1"/>
  <c r="G21" i="13" s="1"/>
  <c r="B7" i="12" s="1"/>
  <c r="G14" i="13"/>
  <c r="G15" i="13" s="1"/>
  <c r="G16" i="13" s="1"/>
  <c r="B5" i="12" s="1"/>
  <c r="G50" i="13"/>
  <c r="G51" i="13" s="1"/>
  <c r="G52" i="13" s="1"/>
  <c r="C9" i="12" s="1"/>
  <c r="I7" i="12" l="1"/>
  <c r="H7" i="12"/>
  <c r="J7" i="12" l="1"/>
  <c r="K7" i="12" l="1"/>
  <c r="E4" i="18" s="1"/>
  <c r="E5" i="18" s="1"/>
  <c r="B21" i="12" s="1"/>
</calcChain>
</file>

<file path=xl/sharedStrings.xml><?xml version="1.0" encoding="utf-8"?>
<sst xmlns="http://schemas.openxmlformats.org/spreadsheetml/2006/main" count="143" uniqueCount="88">
  <si>
    <t>Clan</t>
  </si>
  <si>
    <t xml:space="preserve">Total </t>
  </si>
  <si>
    <t>Hjælpelinje</t>
  </si>
  <si>
    <t>punkt a</t>
  </si>
  <si>
    <t>punkt b</t>
  </si>
  <si>
    <t>punkt c</t>
  </si>
  <si>
    <t>punkt d</t>
  </si>
  <si>
    <t>a=</t>
  </si>
  <si>
    <t>b=</t>
  </si>
  <si>
    <t>TAN(A) = a/b</t>
  </si>
  <si>
    <t>A=</t>
  </si>
  <si>
    <t>(vinklens modstående katete (a) og dens hosliggende katete (b))</t>
  </si>
  <si>
    <t xml:space="preserve">180 - A - 45 = X </t>
  </si>
  <si>
    <t>X=</t>
  </si>
  <si>
    <t>(sidste vinkel i imaginære trekant)</t>
  </si>
  <si>
    <t>h=</t>
  </si>
  <si>
    <t>h= SIN(A)/(SIN(X)/b)</t>
  </si>
  <si>
    <t>punkt - Flexsibility</t>
  </si>
  <si>
    <t>Nuværende Kultur</t>
  </si>
  <si>
    <t>Ønskede Kultur</t>
  </si>
  <si>
    <t>punkt - External</t>
  </si>
  <si>
    <t>punkt - Stability</t>
  </si>
  <si>
    <t>punkt - Internal</t>
  </si>
  <si>
    <t>NO INPUT IN THIS SHEET!</t>
  </si>
  <si>
    <t xml:space="preserve">Intern fokus og integration </t>
  </si>
  <si>
    <t>Fleksibilitet og frihedsgrad</t>
  </si>
  <si>
    <t>Stablitet og kontrol</t>
  </si>
  <si>
    <t>Ekstern fokus og differentiering</t>
  </si>
  <si>
    <t>Afvigelse</t>
  </si>
  <si>
    <t>Sammenligning</t>
  </si>
  <si>
    <t>CVF (kultur)</t>
  </si>
  <si>
    <t xml:space="preserve">Adhocracy </t>
  </si>
  <si>
    <t xml:space="preserve">Market </t>
  </si>
  <si>
    <t xml:space="preserve">Hierarchy </t>
  </si>
  <si>
    <t>Collaborate</t>
  </si>
  <si>
    <t>Create</t>
  </si>
  <si>
    <t>Compete</t>
  </si>
  <si>
    <t>Control</t>
  </si>
  <si>
    <t>ID</t>
  </si>
  <si>
    <t>Index (1-5)</t>
  </si>
  <si>
    <t>Kultur index</t>
  </si>
  <si>
    <t>Kandidat index</t>
  </si>
  <si>
    <t>Kompatibilitet</t>
  </si>
  <si>
    <t>Absolutværdi</t>
  </si>
  <si>
    <t xml:space="preserve">Value </t>
  </si>
  <si>
    <t>Value</t>
  </si>
  <si>
    <t>Pointer</t>
  </si>
  <si>
    <t>End</t>
  </si>
  <si>
    <t>Sum ABS</t>
  </si>
  <si>
    <t>(fra ABS beregning)</t>
  </si>
  <si>
    <t>(til kompabilitets beregning)</t>
  </si>
  <si>
    <t>TITOC (adfærd)</t>
  </si>
  <si>
    <t>Kandidat</t>
  </si>
  <si>
    <t>Organisation</t>
  </si>
  <si>
    <t>Dato</t>
  </si>
  <si>
    <t>Adhocracy / Create (Index)</t>
  </si>
  <si>
    <t>Market / Compete (index)</t>
  </si>
  <si>
    <t>Hierarchy / Control (index)</t>
  </si>
  <si>
    <t>Clan / Collaborate (index)</t>
  </si>
  <si>
    <t>Medarbejder</t>
  </si>
  <si>
    <t>Ligner mest fagligt</t>
  </si>
  <si>
    <t>Ligner mest fagligt *)</t>
  </si>
  <si>
    <t>Indledning</t>
  </si>
  <si>
    <t>Vejledning - CVF (kultur)</t>
  </si>
  <si>
    <t>Vejledning - TITOC (adfærd)</t>
  </si>
  <si>
    <t>© Courant Group ApS</t>
  </si>
  <si>
    <t>www.ocai.dk/isomorfi</t>
  </si>
  <si>
    <t>Forskellige mennesker har forskellige bidrag til en kultur, og det kommer til udtryk i den måde de taler, handler og føler.</t>
  </si>
  <si>
    <t>Den mest udbredte og validerede måde at synliggøre organisationskultur på er Competing Values Framework (CVF) som er udviklet af professorer Robert Quinn og Kim Cameron. Competing Values Framework kaldes ofte “Paradoksledelse” på dansk.</t>
  </si>
  <si>
    <r>
      <rPr>
        <b/>
        <sz val="10"/>
        <rFont val="Microsoft Sans Serif"/>
        <family val="2"/>
      </rPr>
      <t>På en skala på 1 til 5</t>
    </r>
    <r>
      <rPr>
        <sz val="10"/>
        <rFont val="Microsoft Sans Serif"/>
        <family val="2"/>
      </rPr>
      <t xml:space="preserve">, hvor 1 er mindst, skal du vurdere organisationens (teamet, afdelinge) preferencer indenfor Clan, Adhocracy, Market og Hierarchy  som angivet nedenfor. </t>
    </r>
  </si>
  <si>
    <t xml:space="preserve">Afdeling / team </t>
  </si>
  <si>
    <r>
      <t xml:space="preserve">*) Ligner mest fagligt er den medarbejder i organisationen som kandidaten ligner mest </t>
    </r>
    <r>
      <rPr>
        <b/>
        <sz val="11"/>
        <rFont val="Microsoft Sans Serif"/>
        <family val="2"/>
      </rPr>
      <t>fagligt</t>
    </r>
    <r>
      <rPr>
        <sz val="11"/>
        <rFont val="Microsoft Sans Serif"/>
        <family val="2"/>
      </rPr>
      <t>.</t>
    </r>
  </si>
  <si>
    <t xml:space="preserve">DIY isomorfi </t>
  </si>
  <si>
    <r>
      <rPr>
        <b/>
        <sz val="12"/>
        <rFont val="Microsoft Sans Serif"/>
        <family val="2"/>
      </rPr>
      <t>Clan kulturen</t>
    </r>
    <r>
      <rPr>
        <sz val="10"/>
        <rFont val="Microsoft Sans Serif"/>
        <family val="2"/>
      </rPr>
      <t xml:space="preserve"> er kendetegnet ved at bidrage til at sikre en succesfuld organisation gennem fokus på optimal brug af de menneskelige ressourcer, kombineret med kollektive informations- og beslutningsprocesser, der vægter: involvering, diskussion, åbenhed og konsensus.</t>
    </r>
  </si>
  <si>
    <r>
      <rPr>
        <b/>
        <sz val="12"/>
        <rFont val="Microsoft Sans Serif"/>
        <family val="2"/>
      </rPr>
      <t>Hierarchy kulturen</t>
    </r>
    <r>
      <rPr>
        <sz val="10"/>
        <rFont val="Microsoft Sans Serif"/>
        <family val="2"/>
      </rPr>
      <t xml:space="preserve"> er kendetegnet ved at bidrage til at sikre en succesfuld organisation gennem dokumentation, stabilitet og kontrol, der vægter: målinger, dokumentation, roller/ansvar, analyse og beregninger.</t>
    </r>
  </si>
  <si>
    <r>
      <rPr>
        <b/>
        <sz val="12"/>
        <rFont val="Microsoft Sans Serif"/>
        <family val="2"/>
      </rPr>
      <t>Market (rationel) kulturen</t>
    </r>
    <r>
      <rPr>
        <sz val="10"/>
        <rFont val="Microsoft Sans Serif"/>
        <family val="2"/>
      </rPr>
      <t xml:space="preserve"> er kendetegnet ved at bidrage til at sikre en succesfuld organisation gennem effektivitet, produktivitet og profit, der vægter: klare mål og opfølgning på disse, fokus på individuel dømmekraft og beslutsomhed</t>
    </r>
  </si>
  <si>
    <r>
      <rPr>
        <b/>
        <sz val="12"/>
        <rFont val="Microsoft Sans Serif"/>
        <family val="2"/>
      </rPr>
      <t xml:space="preserve">Collaborate </t>
    </r>
    <r>
      <rPr>
        <sz val="10"/>
        <rFont val="Microsoft Sans Serif"/>
        <family val="2"/>
      </rPr>
      <t>adfærd er kendetegnet ved stabil indsats, loyal, at tilpasse sig og en god lytter som søger status quo, accept, anerkendelse, at hjælpe andre og høre til i en gruppe, men undgår utryghed, hurtige forandringer, gruppens afvisning, rampelyset og konflikter.</t>
    </r>
  </si>
  <si>
    <r>
      <rPr>
        <b/>
        <sz val="12"/>
        <rFont val="Microsoft Sans Serif"/>
        <family val="2"/>
      </rPr>
      <t>Compete</t>
    </r>
    <r>
      <rPr>
        <b/>
        <sz val="10"/>
        <rFont val="Microsoft Sans Serif"/>
        <family val="2"/>
      </rPr>
      <t xml:space="preserve"> </t>
    </r>
    <r>
      <rPr>
        <sz val="10"/>
        <rFont val="Microsoft Sans Serif"/>
        <family val="2"/>
      </rPr>
      <t>adfærd</t>
    </r>
    <r>
      <rPr>
        <b/>
        <sz val="10"/>
        <rFont val="Microsoft Sans Serif"/>
        <family val="2"/>
      </rPr>
      <t xml:space="preserve"> </t>
    </r>
    <r>
      <rPr>
        <sz val="10"/>
        <rFont val="Microsoft Sans Serif"/>
        <family val="2"/>
      </rPr>
      <t>er kendetegnet ved at få tingene til at ske, være målrettet, selvsikker og problemløser som søger magt/indflydelse, råderum, udfordringer, produktivitet, bundlinje og at gå lige til sagen, men undgår at blive udnyttet, for meget kontrol, micro management, nederlag og ingen indflydelse.</t>
    </r>
  </si>
  <si>
    <r>
      <rPr>
        <b/>
        <sz val="12"/>
        <rFont val="Microsoft Sans Serif"/>
        <family val="2"/>
      </rPr>
      <t>Control</t>
    </r>
    <r>
      <rPr>
        <b/>
        <sz val="10"/>
        <rFont val="Microsoft Sans Serif"/>
        <family val="2"/>
      </rPr>
      <t xml:space="preserve"> </t>
    </r>
    <r>
      <rPr>
        <sz val="10"/>
        <rFont val="Microsoft Sans Serif"/>
        <family val="2"/>
      </rPr>
      <t>er kendetegnet ved at være eksakt, samvittighedsfuld, analytisk og med fokus på detaljen som søger faste strukturer, plads til kvalitet, præcision, faglig fokus, klare forventninger og compliance, men undgår kritik af eget arbejde, lav fokus på faglighed, at begå fejl, lav kvalitet, tidspres og for meget small talk.</t>
    </r>
  </si>
  <si>
    <r>
      <rPr>
        <b/>
        <sz val="12"/>
        <rFont val="Microsoft Sans Serif"/>
        <family val="2"/>
      </rPr>
      <t>Create</t>
    </r>
    <r>
      <rPr>
        <sz val="10"/>
        <rFont val="Microsoft Sans Serif"/>
        <family val="2"/>
      </rPr>
      <t xml:space="preserve"> adfærd er kendetegnet ved at opsøge relationer, idérig/visionær, åbne for det nye og at skabe entusiasme som søger ros/anerkendelse, rampelyset, sociale aktiviteter, nytænkende miljø, sjov og dialog med andre, men undgår prestigetab, tavshed/stilhed, begrænsninger, for meget rutine og regler/systemer.</t>
    </r>
  </si>
  <si>
    <t>Kandidatnavn</t>
  </si>
  <si>
    <r>
      <rPr>
        <b/>
        <sz val="12"/>
        <rFont val="Microsoft Sans Serif"/>
        <family val="2"/>
      </rPr>
      <t>Adhocracy kulturen</t>
    </r>
    <r>
      <rPr>
        <sz val="10"/>
        <rFont val="Microsoft Sans Serif"/>
        <family val="2"/>
      </rPr>
      <t xml:space="preserve"> er kendetegnet ved at bidrage til at sikre en succesfuld organisation gennem vækst og transformation, kombineret med intuitive informations- og beslutningsprocesser, der vægter: der vægter: indsigt i kundernes / interessenternes behov, tilpasning til eller opfindelser der kan opfylde disse og innovation.</t>
    </r>
  </si>
  <si>
    <r>
      <rPr>
        <b/>
        <sz val="10"/>
        <rFont val="Microsoft Sans Serif"/>
        <family val="2"/>
      </rPr>
      <t>På en skala på 1 til 5</t>
    </r>
    <r>
      <rPr>
        <sz val="10"/>
        <rFont val="Microsoft Sans Serif"/>
        <family val="2"/>
      </rPr>
      <t>, hvor 1 er mindst, skal du vurdere kandidatens preferencer indenfor Collaborat, Create, Compete og Control som angivet nedenfor.</t>
    </r>
  </si>
  <si>
    <t>må ikke være mere end 20 tilsammen</t>
  </si>
  <si>
    <t>Kun input i de grønne felter - Husk at tjekke rækkefølgen</t>
  </si>
  <si>
    <r>
      <t>Med</t>
    </r>
    <r>
      <rPr>
        <b/>
        <sz val="11"/>
        <rFont val="Microsoft Sans Serif"/>
        <family val="2"/>
      </rPr>
      <t xml:space="preserve"> DIY ISOMORFI</t>
    </r>
    <r>
      <rPr>
        <sz val="11"/>
        <rFont val="Microsoft Sans Serif"/>
        <family val="2"/>
      </rPr>
      <t xml:space="preserve"> kan du - eventuelt i samskabelse med din kandidat og organisation - vurdere organisationens kultur og kandidatens adfærd og matche dem op mod hinanden for at se ligheden mellem dem (Isomorfi). Begrebet Cultural Fit og kulturelt match benyttes ofte som betegnelse for en Isomorfi mellem en kultur og en kandidat. Læs mere på </t>
    </r>
    <r>
      <rPr>
        <b/>
        <sz val="11"/>
        <rFont val="Microsoft Sans Serif"/>
        <family val="2"/>
      </rPr>
      <t xml:space="preserve">https://ocai.dk/isomorfi/ </t>
    </r>
    <r>
      <rPr>
        <sz val="11"/>
        <rFont val="Microsoft Sans Serif"/>
        <family val="2"/>
      </rPr>
      <t>hvor du også har mulighed for at købe en Isomorfi baseret på måling fremfor fornemmelser.</t>
    </r>
  </si>
  <si>
    <r>
      <t xml:space="preserve">Sådan bruger du DIY ISOMORFI. </t>
    </r>
    <r>
      <rPr>
        <sz val="10"/>
        <rFont val="Microsoft Sans Serif"/>
        <family val="2"/>
      </rPr>
      <t xml:space="preserve">Det er vigtigt at have for øje, at der ikke findes en rigtig eller forkert Isomorfi. Opgaven er at identificere hvordan en organisation overordnet set passer til en kandidat og have et fælles billede af dette. </t>
    </r>
    <r>
      <rPr>
        <b/>
        <sz val="10"/>
        <rFont val="Microsoft Sans Serif"/>
        <family val="2"/>
      </rPr>
      <t>Husk</t>
    </r>
    <r>
      <rPr>
        <sz val="10"/>
        <rFont val="Microsoft Sans Serif"/>
        <family val="2"/>
      </rPr>
      <t xml:space="preserve"> at der kan være gode grunde til et (meget) lille match. Eksempelvis kan en organisation have brug for andre værdier og adfærd for at forandre sig. Uandset stort eller lille match er det vigtige at det italesættes under processen.</t>
    </r>
  </si>
  <si>
    <r>
      <rPr>
        <b/>
        <sz val="10"/>
        <rFont val="Microsoft Sans Serif"/>
        <family val="2"/>
      </rPr>
      <t>Disclamer</t>
    </r>
    <r>
      <rPr>
        <sz val="10"/>
        <rFont val="Microsoft Sans Serif"/>
        <family val="2"/>
      </rPr>
      <t>: DIY ISOMORFI  er kun baseret på dine, organisationens og kandidatens fornemmelser og derfor fralægger Courant Group ApS (CVR: 32561470) sig ethvert ansvar for, hvad indhold og output bliver anvendt til. Fortolkninger, tekster mv. kan ikke sidestilles med rådgivning og Courant Group ApS kan derfor ikke pålægges ansvar for skader eller tab, der direkte eller indirekte er pådraget på grundlag af de informationer der fremkommer.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</si>
</sst>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4" x14ac:knownFonts="1">
    <font>
      <sz val="10"/>
      <name val="Microsoft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icrosoft Sans Serif"/>
      <family val="2"/>
    </font>
    <font>
      <b/>
      <sz val="11"/>
      <color theme="1"/>
      <name val="Calibri"/>
      <family val="2"/>
      <scheme val="minor"/>
    </font>
    <font>
      <b/>
      <sz val="10"/>
      <name val="Microsoft Sans Serif"/>
      <family val="2"/>
    </font>
    <font>
      <sz val="10"/>
      <color rgb="FFFF0000"/>
      <name val="Microsoft Sans Serif"/>
      <family val="2"/>
    </font>
    <font>
      <u/>
      <sz val="10"/>
      <color theme="10"/>
      <name val="Microsoft Sans Serif"/>
      <family val="2"/>
    </font>
    <font>
      <b/>
      <sz val="11"/>
      <color theme="1"/>
      <name val="Calibri"/>
      <family val="2"/>
      <scheme val="minor"/>
    </font>
    <font>
      <sz val="10"/>
      <name val="Microsoft Sans Serif"/>
      <family val="2"/>
    </font>
    <font>
      <u/>
      <sz val="10"/>
      <color theme="10"/>
      <name val="Microsoft Sans Serif"/>
      <family val="2"/>
    </font>
    <font>
      <i/>
      <sz val="10"/>
      <name val="Calibri"/>
      <family val="2"/>
    </font>
    <font>
      <i/>
      <sz val="9"/>
      <name val="Microsoft Sans Serif"/>
      <family val="2"/>
    </font>
    <font>
      <sz val="11"/>
      <name val="Calibri"/>
      <family val="2"/>
      <scheme val="minor"/>
    </font>
    <font>
      <i/>
      <sz val="11"/>
      <name val="Calibri"/>
      <family val="2"/>
      <scheme val="minor"/>
    </font>
    <font>
      <sz val="12"/>
      <name val="Microsoft Sans Serif"/>
      <family val="2"/>
    </font>
    <font>
      <b/>
      <sz val="12"/>
      <name val="Microsoft Sans Serif"/>
      <family val="2"/>
    </font>
    <font>
      <sz val="11"/>
      <name val="Microsoft Sans Serif"/>
      <family val="2"/>
    </font>
    <font>
      <b/>
      <sz val="14"/>
      <name val="Microsoft Sans Serif"/>
      <family val="2"/>
    </font>
    <font>
      <i/>
      <sz val="14"/>
      <name val="Microsoft Sans Serif"/>
      <family val="2"/>
    </font>
    <font>
      <b/>
      <sz val="11"/>
      <name val="Microsoft Sans Serif"/>
      <family val="2"/>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92D050"/>
        <bgColor indexed="64"/>
      </patternFill>
    </fill>
    <fill>
      <patternFill patternType="solid">
        <fgColor theme="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10" fillId="0" borderId="0" applyNumberFormat="0" applyFill="0" applyBorder="0" applyAlignment="0" applyProtection="0"/>
    <xf numFmtId="0" fontId="5" fillId="0" borderId="0"/>
    <xf numFmtId="0" fontId="4" fillId="0" borderId="0"/>
    <xf numFmtId="0" fontId="3" fillId="0" borderId="0"/>
    <xf numFmtId="0" fontId="2" fillId="0" borderId="0"/>
    <xf numFmtId="0" fontId="1" fillId="0" borderId="0"/>
  </cellStyleXfs>
  <cellXfs count="78">
    <xf numFmtId="0" fontId="0" fillId="0" borderId="0" xfId="0"/>
    <xf numFmtId="0" fontId="0" fillId="2" borderId="0" xfId="0" applyFill="1"/>
    <xf numFmtId="0" fontId="6" fillId="0" borderId="0" xfId="0" applyFont="1"/>
    <xf numFmtId="0" fontId="7" fillId="0" borderId="0" xfId="0" applyFont="1"/>
    <xf numFmtId="0" fontId="0" fillId="0" borderId="0" xfId="0" applyAlignment="1">
      <alignment horizontal="right"/>
    </xf>
    <xf numFmtId="0" fontId="0" fillId="2" borderId="0" xfId="0" quotePrefix="1" applyFill="1"/>
    <xf numFmtId="164" fontId="0" fillId="0" borderId="0" xfId="0" applyNumberFormat="1"/>
    <xf numFmtId="0" fontId="8" fillId="0" borderId="0" xfId="0" applyFont="1"/>
    <xf numFmtId="0" fontId="11" fillId="0" borderId="0" xfId="0" applyFont="1"/>
    <xf numFmtId="0" fontId="12" fillId="0" borderId="0" xfId="0" applyFont="1"/>
    <xf numFmtId="0" fontId="12" fillId="2" borderId="0" xfId="0" applyFont="1" applyFill="1"/>
    <xf numFmtId="0" fontId="12" fillId="2" borderId="0" xfId="0" applyFont="1" applyFill="1" applyAlignment="1">
      <alignment horizontal="right"/>
    </xf>
    <xf numFmtId="0" fontId="11" fillId="3" borderId="0" xfId="0" applyFont="1" applyFill="1"/>
    <xf numFmtId="0" fontId="12" fillId="3" borderId="0" xfId="0" applyFont="1" applyFill="1"/>
    <xf numFmtId="0" fontId="11" fillId="0" borderId="2" xfId="0" applyFont="1" applyBorder="1"/>
    <xf numFmtId="0" fontId="13" fillId="0" borderId="0" xfId="1" applyFont="1"/>
    <xf numFmtId="0" fontId="14" fillId="0" borderId="0" xfId="0" applyFont="1"/>
    <xf numFmtId="0" fontId="7" fillId="2" borderId="6" xfId="0" applyFont="1" applyFill="1" applyBorder="1" applyAlignment="1">
      <alignment horizontal="center"/>
    </xf>
    <xf numFmtId="0" fontId="7" fillId="0" borderId="6" xfId="0" applyFont="1" applyBorder="1" applyAlignment="1">
      <alignment horizontal="center"/>
    </xf>
    <xf numFmtId="0" fontId="7" fillId="0" borderId="5" xfId="0" applyFont="1" applyBorder="1" applyAlignment="1">
      <alignment horizontal="center"/>
    </xf>
    <xf numFmtId="0" fontId="0" fillId="0" borderId="0" xfId="0" applyAlignment="1">
      <alignment horizontal="center" wrapText="1"/>
    </xf>
    <xf numFmtId="0" fontId="0" fillId="0" borderId="0" xfId="0" applyAlignment="1">
      <alignment wrapText="1"/>
    </xf>
    <xf numFmtId="165" fontId="12" fillId="2" borderId="1" xfId="0" applyNumberFormat="1" applyFont="1" applyFill="1" applyBorder="1"/>
    <xf numFmtId="165" fontId="12" fillId="2" borderId="0" xfId="0" applyNumberFormat="1" applyFont="1" applyFill="1"/>
    <xf numFmtId="165" fontId="11" fillId="3" borderId="5" xfId="0" applyNumberFormat="1" applyFont="1" applyFill="1" applyBorder="1" applyAlignment="1">
      <alignment horizontal="right" indent="1"/>
    </xf>
    <xf numFmtId="165" fontId="11" fillId="0" borderId="5" xfId="0" applyNumberFormat="1" applyFont="1" applyBorder="1" applyAlignment="1">
      <alignment horizontal="right" indent="1"/>
    </xf>
    <xf numFmtId="165" fontId="11" fillId="0" borderId="2" xfId="0" applyNumberFormat="1" applyFont="1" applyFill="1" applyBorder="1" applyAlignment="1">
      <alignment horizontal="right" indent="1"/>
    </xf>
    <xf numFmtId="0" fontId="7" fillId="2" borderId="5" xfId="0" applyFont="1" applyFill="1" applyBorder="1" applyAlignment="1">
      <alignment horizontal="center" wrapText="1"/>
    </xf>
    <xf numFmtId="0" fontId="15" fillId="0" borderId="0" xfId="0" applyFont="1"/>
    <xf numFmtId="165" fontId="6" fillId="0" borderId="0" xfId="0" applyNumberFormat="1" applyFont="1"/>
    <xf numFmtId="0" fontId="12" fillId="4" borderId="0" xfId="0" applyFont="1" applyFill="1"/>
    <xf numFmtId="0" fontId="6" fillId="4" borderId="0" xfId="0" applyFont="1" applyFill="1"/>
    <xf numFmtId="0" fontId="6" fillId="4" borderId="0" xfId="0" applyFont="1" applyFill="1" applyAlignment="1">
      <alignment horizontal="right"/>
    </xf>
    <xf numFmtId="0" fontId="6" fillId="4" borderId="8" xfId="0" applyFont="1" applyFill="1" applyBorder="1"/>
    <xf numFmtId="0" fontId="17" fillId="0" borderId="0" xfId="0" applyFont="1"/>
    <xf numFmtId="0" fontId="16" fillId="0" borderId="0" xfId="0" applyFont="1"/>
    <xf numFmtId="0" fontId="7" fillId="2" borderId="6" xfId="0" applyFont="1" applyFill="1" applyBorder="1" applyAlignment="1">
      <alignment horizontal="center" wrapText="1"/>
    </xf>
    <xf numFmtId="0" fontId="19" fillId="0" borderId="0" xfId="0" applyFont="1" applyAlignment="1">
      <alignment horizontal="center" vertical="center"/>
    </xf>
    <xf numFmtId="0" fontId="18" fillId="0" borderId="1" xfId="0" applyFont="1" applyBorder="1" applyAlignment="1">
      <alignment horizontal="center"/>
    </xf>
    <xf numFmtId="0" fontId="18" fillId="0" borderId="1" xfId="0" applyFont="1" applyBorder="1" applyAlignment="1">
      <alignment horizontal="right"/>
    </xf>
    <xf numFmtId="0" fontId="18" fillId="5" borderId="1" xfId="0" applyFont="1" applyFill="1" applyBorder="1" applyAlignment="1">
      <alignment horizontal="right"/>
    </xf>
    <xf numFmtId="0" fontId="18" fillId="5" borderId="7" xfId="0" applyFont="1" applyFill="1" applyBorder="1"/>
    <xf numFmtId="0" fontId="18" fillId="5" borderId="0" xfId="0" applyFont="1" applyFill="1" applyBorder="1"/>
    <xf numFmtId="0" fontId="18" fillId="6" borderId="7" xfId="0" applyFont="1" applyFill="1" applyBorder="1"/>
    <xf numFmtId="0" fontId="18" fillId="6" borderId="1" xfId="0" applyFont="1" applyFill="1" applyBorder="1"/>
    <xf numFmtId="0" fontId="22" fillId="0" borderId="0" xfId="0" applyFont="1"/>
    <xf numFmtId="0" fontId="20" fillId="0" borderId="0" xfId="0" applyFont="1" applyAlignment="1">
      <alignment horizontal="left"/>
    </xf>
    <xf numFmtId="0" fontId="6" fillId="0" borderId="0" xfId="0" applyFont="1" applyBorder="1" applyAlignment="1">
      <alignment horizontal="left" wrapText="1"/>
    </xf>
    <xf numFmtId="0" fontId="10" fillId="0" borderId="0" xfId="1"/>
    <xf numFmtId="0" fontId="21" fillId="7" borderId="0" xfId="0" applyFont="1" applyFill="1" applyAlignment="1">
      <alignment horizontal="center"/>
    </xf>
    <xf numFmtId="0" fontId="20" fillId="0" borderId="0" xfId="0" applyFont="1" applyBorder="1" applyAlignment="1">
      <alignment horizontal="left" vertical="center" wrapText="1"/>
    </xf>
    <xf numFmtId="0" fontId="6" fillId="0" borderId="3" xfId="0" applyFont="1" applyBorder="1" applyAlignment="1">
      <alignment horizontal="left" vertical="top" wrapText="1"/>
    </xf>
    <xf numFmtId="0" fontId="6" fillId="0" borderId="9" xfId="0" applyFont="1" applyBorder="1" applyAlignment="1">
      <alignment horizontal="left" vertical="top" wrapText="1"/>
    </xf>
    <xf numFmtId="0" fontId="6" fillId="0" borderId="4"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21" fillId="7" borderId="0" xfId="0" applyFont="1" applyFill="1" applyBorder="1" applyAlignment="1">
      <alignment horizontal="center"/>
    </xf>
    <xf numFmtId="0" fontId="8" fillId="0" borderId="2"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 xfId="0" applyFont="1" applyBorder="1" applyAlignment="1">
      <alignment horizontal="left" vertical="center" wrapText="1"/>
    </xf>
    <xf numFmtId="0" fontId="6" fillId="0" borderId="1" xfId="0" applyFont="1" applyBorder="1" applyAlignment="1">
      <alignment horizontal="left" wrapText="1"/>
    </xf>
    <xf numFmtId="0" fontId="6" fillId="0" borderId="3" xfId="0" applyFont="1" applyBorder="1" applyAlignment="1">
      <alignment horizontal="left" wrapText="1"/>
    </xf>
    <xf numFmtId="0" fontId="0" fillId="0" borderId="9" xfId="0" applyBorder="1" applyAlignment="1">
      <alignment horizontal="left" wrapText="1"/>
    </xf>
    <xf numFmtId="0" fontId="0" fillId="0" borderId="4"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19" fillId="7" borderId="2" xfId="0" applyFont="1" applyFill="1" applyBorder="1" applyAlignment="1">
      <alignment horizontal="center"/>
    </xf>
    <xf numFmtId="0" fontId="19" fillId="7" borderId="10" xfId="0" applyFont="1" applyFill="1" applyBorder="1" applyAlignment="1">
      <alignment horizontal="center"/>
    </xf>
    <xf numFmtId="0" fontId="19" fillId="7" borderId="11" xfId="0" applyFont="1" applyFill="1" applyBorder="1" applyAlignment="1">
      <alignment horizontal="center"/>
    </xf>
    <xf numFmtId="0" fontId="19" fillId="0" borderId="1" xfId="0" applyFont="1" applyBorder="1" applyAlignment="1">
      <alignment horizontal="center"/>
    </xf>
    <xf numFmtId="0" fontId="20" fillId="0" borderId="1" xfId="0" applyFont="1" applyBorder="1" applyAlignment="1">
      <alignment horizontal="center"/>
    </xf>
    <xf numFmtId="14" fontId="20" fillId="0" borderId="1" xfId="0" applyNumberFormat="1" applyFont="1" applyBorder="1" applyAlignment="1">
      <alignment horizontal="center"/>
    </xf>
    <xf numFmtId="0" fontId="7" fillId="0" borderId="3" xfId="0" applyFont="1" applyBorder="1" applyAlignment="1">
      <alignment horizontal="center"/>
    </xf>
    <xf numFmtId="0" fontId="11" fillId="0" borderId="4" xfId="0" applyFont="1" applyBorder="1" applyAlignment="1">
      <alignment horizontal="center"/>
    </xf>
    <xf numFmtId="0" fontId="9" fillId="2" borderId="0" xfId="0" applyFont="1" applyFill="1" applyAlignment="1">
      <alignment horizontal="center" vertical="center"/>
    </xf>
  </cellXfs>
  <cellStyles count="7">
    <cellStyle name="Link" xfId="1" builtinId="8"/>
    <cellStyle name="Normal" xfId="0" builtinId="0"/>
    <cellStyle name="Normal 2" xfId="2" xr:uid="{00000000-0005-0000-0000-000030000000}"/>
    <cellStyle name="Normal 3" xfId="3" xr:uid="{00000000-0005-0000-0000-000031000000}"/>
    <cellStyle name="Normal 4" xfId="4" xr:uid="{00000000-0005-0000-0000-000032000000}"/>
    <cellStyle name="Normal 5" xfId="5" xr:uid="{00000000-0005-0000-0000-000033000000}"/>
    <cellStyle name="Normal 6" xfId="6" xr:uid="{00000000-0005-0000-0000-000034000000}"/>
  </cellStyles>
  <dxfs count="6">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9933"/>
      <color rgb="FFD77513"/>
      <color rgb="FFBC8B10"/>
      <color rgb="FFCCFF33"/>
      <color rgb="FFFF99FF"/>
      <color rgb="FF33CC33"/>
      <color rgb="FF33CCCC"/>
      <color rgb="FFFF9933"/>
      <color rgb="FFDDDDDD"/>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800" b="1"/>
              <a:t>DIY ISOMORFI</a:t>
            </a:r>
            <a:endParaRPr lang="da-DK" sz="1800"/>
          </a:p>
        </c:rich>
      </c:tx>
      <c:layout>
        <c:manualLayout>
          <c:xMode val="edge"/>
          <c:yMode val="edge"/>
          <c:x val="0.36468579598524342"/>
          <c:y val="0.53489168853893265"/>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0.26245166229221351"/>
          <c:y val="5.5555555555555552E-2"/>
          <c:w val="0.54731911636045494"/>
          <c:h val="0.9121985272674249"/>
        </c:manualLayout>
      </c:layout>
      <c:doughnutChart>
        <c:varyColors val="1"/>
        <c:ser>
          <c:idx val="0"/>
          <c:order val="0"/>
          <c:tx>
            <c:strRef>
              <c:f>'låst beregning'!$B$15</c:f>
              <c:strCache>
                <c:ptCount val="1"/>
                <c:pt idx="0">
                  <c:v>Value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B20F-4F87-B19E-D7D9B5939505}"/>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B20F-4F87-B19E-D7D9B5939505}"/>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B20F-4F87-B19E-D7D9B5939505}"/>
              </c:ext>
            </c:extLst>
          </c:dPt>
          <c:dPt>
            <c:idx val="3"/>
            <c:bubble3D val="0"/>
            <c:spPr>
              <a:noFill/>
              <a:ln w="19050">
                <a:solidFill>
                  <a:schemeClr val="lt1"/>
                </a:solidFill>
              </a:ln>
              <a:effectLst/>
            </c:spPr>
            <c:extLst>
              <c:ext xmlns:c16="http://schemas.microsoft.com/office/drawing/2014/chart" uri="{C3380CC4-5D6E-409C-BE32-E72D297353CC}">
                <c16:uniqueId val="{00000007-B20F-4F87-B19E-D7D9B5939505}"/>
              </c:ext>
            </c:extLst>
          </c:dPt>
          <c:val>
            <c:numRef>
              <c:f>'låst beregning'!$B$16:$B$19</c:f>
              <c:numCache>
                <c:formatCode>General</c:formatCode>
                <c:ptCount val="4"/>
                <c:pt idx="0">
                  <c:v>25</c:v>
                </c:pt>
                <c:pt idx="1">
                  <c:v>50</c:v>
                </c:pt>
                <c:pt idx="2">
                  <c:v>25</c:v>
                </c:pt>
                <c:pt idx="3">
                  <c:v>100</c:v>
                </c:pt>
              </c:numCache>
            </c:numRef>
          </c:val>
          <c:extLst>
            <c:ext xmlns:c16="http://schemas.microsoft.com/office/drawing/2014/chart" uri="{C3380CC4-5D6E-409C-BE32-E72D297353CC}">
              <c16:uniqueId val="{00000008-B20F-4F87-B19E-D7D9B5939505}"/>
            </c:ext>
          </c:extLst>
        </c:ser>
        <c:dLbls>
          <c:showLegendKey val="0"/>
          <c:showVal val="0"/>
          <c:showCatName val="0"/>
          <c:showSerName val="0"/>
          <c:showPercent val="0"/>
          <c:showBubbleSize val="0"/>
          <c:showLeaderLines val="1"/>
        </c:dLbls>
        <c:firstSliceAng val="270"/>
        <c:holeSize val="50"/>
      </c:doughnutChart>
      <c:pieChart>
        <c:varyColors val="1"/>
        <c:ser>
          <c:idx val="1"/>
          <c:order val="1"/>
          <c:tx>
            <c:strRef>
              <c:f>'låst beregning'!$A$22</c:f>
              <c:strCache>
                <c:ptCount val="1"/>
                <c:pt idx="0">
                  <c:v>Pointer</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0A-B20F-4F87-B19E-D7D9B5939505}"/>
              </c:ext>
            </c:extLst>
          </c:dPt>
          <c:dPt>
            <c:idx val="1"/>
            <c:bubble3D val="0"/>
            <c:spPr>
              <a:solidFill>
                <a:schemeClr val="tx1"/>
              </a:solidFill>
              <a:ln w="1905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C-B20F-4F87-B19E-D7D9B5939505}"/>
              </c:ext>
            </c:extLst>
          </c:dPt>
          <c:dPt>
            <c:idx val="2"/>
            <c:bubble3D val="0"/>
            <c:spPr>
              <a:noFill/>
              <a:ln w="19050">
                <a:solidFill>
                  <a:schemeClr val="lt1"/>
                </a:solidFill>
              </a:ln>
              <a:effectLst/>
            </c:spPr>
            <c:extLst>
              <c:ext xmlns:c16="http://schemas.microsoft.com/office/drawing/2014/chart" uri="{C3380CC4-5D6E-409C-BE32-E72D297353CC}">
                <c16:uniqueId val="{0000000E-B20F-4F87-B19E-D7D9B5939505}"/>
              </c:ext>
            </c:extLst>
          </c:dPt>
          <c:val>
            <c:numRef>
              <c:f>'låst beregning'!$B$21:$B$23</c:f>
              <c:numCache>
                <c:formatCode>General</c:formatCode>
                <c:ptCount val="3"/>
                <c:pt idx="0">
                  <c:v>70</c:v>
                </c:pt>
                <c:pt idx="1">
                  <c:v>2</c:v>
                </c:pt>
                <c:pt idx="2">
                  <c:v>150</c:v>
                </c:pt>
              </c:numCache>
            </c:numRef>
          </c:val>
          <c:extLst>
            <c:ext xmlns:c16="http://schemas.microsoft.com/office/drawing/2014/chart" uri="{C3380CC4-5D6E-409C-BE32-E72D297353CC}">
              <c16:uniqueId val="{0000000F-B20F-4F87-B19E-D7D9B5939505}"/>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a-DK" sz="1800" baseline="0"/>
              <a:t>DIY kultur og kandidat match</a:t>
            </a:r>
          </a:p>
        </c:rich>
      </c:tx>
      <c:layout>
        <c:manualLayout>
          <c:xMode val="edge"/>
          <c:yMode val="edge"/>
          <c:x val="0.30120538169526084"/>
          <c:y val="1.956669020278163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0.30658548940662061"/>
          <c:y val="0.2118879618574552"/>
          <c:w val="0.39528567939843196"/>
          <c:h val="0.63127490881886839"/>
        </c:manualLayout>
      </c:layout>
      <c:radarChart>
        <c:radarStyle val="filled"/>
        <c:varyColors val="0"/>
        <c:ser>
          <c:idx val="0"/>
          <c:order val="0"/>
          <c:tx>
            <c:strRef>
              <c:f>'låst beregning'!$B$2</c:f>
              <c:strCache>
                <c:ptCount val="1"/>
                <c:pt idx="0">
                  <c:v>Kultur index</c:v>
                </c:pt>
              </c:strCache>
            </c:strRef>
          </c:tx>
          <c:spPr>
            <a:solidFill>
              <a:srgbClr val="CCFF33">
                <a:alpha val="74902"/>
              </a:srgbClr>
            </a:solidFill>
            <a:ln w="19050">
              <a:solidFill>
                <a:schemeClr val="tx1"/>
              </a:solidFill>
            </a:ln>
            <a:effectLst>
              <a:outerShdw blurRad="57150" dist="19050" dir="5400000" algn="ctr" rotWithShape="0">
                <a:srgbClr val="000000">
                  <a:alpha val="63000"/>
                </a:srgbClr>
              </a:outerShdw>
            </a:effectLst>
          </c:spPr>
          <c:cat>
            <c:strRef>
              <c:f>'låst beregning'!$A$3:$A$10</c:f>
              <c:strCache>
                <c:ptCount val="8"/>
                <c:pt idx="0">
                  <c:v>Fleksibilitet og frihedsgrad</c:v>
                </c:pt>
                <c:pt idx="1">
                  <c:v>Adhocracy / Create (Index)</c:v>
                </c:pt>
                <c:pt idx="2">
                  <c:v>Ekstern fokus og differentiering</c:v>
                </c:pt>
                <c:pt idx="3">
                  <c:v>Market / Compete (index)</c:v>
                </c:pt>
                <c:pt idx="4">
                  <c:v>Stablitet og kontrol</c:v>
                </c:pt>
                <c:pt idx="5">
                  <c:v>Hierarchy / Control (index)</c:v>
                </c:pt>
                <c:pt idx="6">
                  <c:v>Intern fokus og integration </c:v>
                </c:pt>
                <c:pt idx="7">
                  <c:v>Clan / Collaborate (index)</c:v>
                </c:pt>
              </c:strCache>
            </c:strRef>
          </c:cat>
          <c:val>
            <c:numRef>
              <c:f>'låst beregning'!$B$3:$B$10</c:f>
              <c:numCache>
                <c:formatCode>0.0</c:formatCode>
                <c:ptCount val="8"/>
                <c:pt idx="0">
                  <c:v>0.94280904158206347</c:v>
                </c:pt>
                <c:pt idx="1">
                  <c:v>1</c:v>
                </c:pt>
                <c:pt idx="2">
                  <c:v>1.060660171779821</c:v>
                </c:pt>
                <c:pt idx="3">
                  <c:v>3</c:v>
                </c:pt>
                <c:pt idx="4">
                  <c:v>2.6516504294495538</c:v>
                </c:pt>
                <c:pt idx="5">
                  <c:v>5</c:v>
                </c:pt>
                <c:pt idx="6">
                  <c:v>2.0203050891044216</c:v>
                </c:pt>
                <c:pt idx="7">
                  <c:v>2</c:v>
                </c:pt>
              </c:numCache>
            </c:numRef>
          </c:val>
          <c:extLst>
            <c:ext xmlns:c16="http://schemas.microsoft.com/office/drawing/2014/chart" uri="{C3380CC4-5D6E-409C-BE32-E72D297353CC}">
              <c16:uniqueId val="{00000000-A6BF-46A5-BE8B-CB2BEA045DEF}"/>
            </c:ext>
          </c:extLst>
        </c:ser>
        <c:ser>
          <c:idx val="1"/>
          <c:order val="1"/>
          <c:tx>
            <c:strRef>
              <c:f>'låst beregning'!$C$2</c:f>
              <c:strCache>
                <c:ptCount val="1"/>
                <c:pt idx="0">
                  <c:v>Kandidat index</c:v>
                </c:pt>
              </c:strCache>
            </c:strRef>
          </c:tx>
          <c:spPr>
            <a:solidFill>
              <a:srgbClr val="D77513">
                <a:alpha val="74902"/>
              </a:srgbClr>
            </a:solidFill>
            <a:ln w="19050">
              <a:solidFill>
                <a:schemeClr val="tx1"/>
              </a:solidFill>
            </a:ln>
            <a:effectLst>
              <a:outerShdw blurRad="57150" dist="19050" dir="5400000" algn="ctr" rotWithShape="0">
                <a:srgbClr val="000000">
                  <a:alpha val="8000"/>
                </a:srgbClr>
              </a:outerShdw>
            </a:effectLst>
          </c:spPr>
          <c:cat>
            <c:strRef>
              <c:f>'låst beregning'!$A$3:$A$10</c:f>
              <c:strCache>
                <c:ptCount val="8"/>
                <c:pt idx="0">
                  <c:v>Fleksibilitet og frihedsgrad</c:v>
                </c:pt>
                <c:pt idx="1">
                  <c:v>Adhocracy / Create (Index)</c:v>
                </c:pt>
                <c:pt idx="2">
                  <c:v>Ekstern fokus og differentiering</c:v>
                </c:pt>
                <c:pt idx="3">
                  <c:v>Market / Compete (index)</c:v>
                </c:pt>
                <c:pt idx="4">
                  <c:v>Stablitet og kontrol</c:v>
                </c:pt>
                <c:pt idx="5">
                  <c:v>Hierarchy / Control (index)</c:v>
                </c:pt>
                <c:pt idx="6">
                  <c:v>Intern fokus og integration </c:v>
                </c:pt>
                <c:pt idx="7">
                  <c:v>Clan / Collaborate (index)</c:v>
                </c:pt>
              </c:strCache>
            </c:strRef>
          </c:cat>
          <c:val>
            <c:numRef>
              <c:f>'låst beregning'!$C$3:$C$10</c:f>
              <c:numCache>
                <c:formatCode>0.0</c:formatCode>
                <c:ptCount val="8"/>
                <c:pt idx="0">
                  <c:v>1.178511301977579</c:v>
                </c:pt>
                <c:pt idx="1">
                  <c:v>1</c:v>
                </c:pt>
                <c:pt idx="2">
                  <c:v>1.060660171779821</c:v>
                </c:pt>
                <c:pt idx="3">
                  <c:v>3</c:v>
                </c:pt>
                <c:pt idx="4">
                  <c:v>1.6970562748477143</c:v>
                </c:pt>
                <c:pt idx="5">
                  <c:v>2</c:v>
                </c:pt>
                <c:pt idx="6">
                  <c:v>2.0203050891044216</c:v>
                </c:pt>
                <c:pt idx="7">
                  <c:v>5</c:v>
                </c:pt>
              </c:numCache>
            </c:numRef>
          </c:val>
          <c:extLst>
            <c:ext xmlns:c16="http://schemas.microsoft.com/office/drawing/2014/chart" uri="{C3380CC4-5D6E-409C-BE32-E72D297353CC}">
              <c16:uniqueId val="{00000001-A6BF-46A5-BE8B-CB2BEA045DEF}"/>
            </c:ext>
          </c:extLst>
        </c:ser>
        <c:dLbls>
          <c:showLegendKey val="0"/>
          <c:showVal val="0"/>
          <c:showCatName val="0"/>
          <c:showSerName val="0"/>
          <c:showPercent val="0"/>
          <c:showBubbleSize val="0"/>
        </c:dLbls>
        <c:axId val="178775496"/>
        <c:axId val="178776672"/>
      </c:radarChart>
      <c:catAx>
        <c:axId val="178775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78776672"/>
        <c:crosses val="autoZero"/>
        <c:auto val="1"/>
        <c:lblAlgn val="ctr"/>
        <c:lblOffset val="100"/>
        <c:noMultiLvlLbl val="0"/>
      </c:catAx>
      <c:valAx>
        <c:axId val="178776672"/>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78775496"/>
        <c:crosses val="autoZero"/>
        <c:crossBetween val="between"/>
        <c:majorUnit val="1"/>
      </c:valAx>
      <c:spPr>
        <a:noFill/>
        <a:ln>
          <a:noFill/>
        </a:ln>
        <a:effectLst/>
      </c:spPr>
    </c:plotArea>
    <c:legend>
      <c:legendPos val="b"/>
      <c:layout>
        <c:manualLayout>
          <c:xMode val="edge"/>
          <c:yMode val="edge"/>
          <c:x val="0.67716890393552576"/>
          <c:y val="0.92951849397137132"/>
          <c:w val="0.32219484906280083"/>
          <c:h val="5.6976144160698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0</xdr:row>
      <xdr:rowOff>171450</xdr:rowOff>
    </xdr:from>
    <xdr:to>
      <xdr:col>13</xdr:col>
      <xdr:colOff>438150</xdr:colOff>
      <xdr:row>10</xdr:row>
      <xdr:rowOff>80010</xdr:rowOff>
    </xdr:to>
    <xdr:pic>
      <xdr:nvPicPr>
        <xdr:cNvPr id="6" name="Billede 5" descr="Facebook">
          <a:extLst>
            <a:ext uri="{FF2B5EF4-FFF2-40B4-BE49-F238E27FC236}">
              <a16:creationId xmlns:a16="http://schemas.microsoft.com/office/drawing/2014/main" id="{AAEEF5E6-DE36-4B96-B2C9-CE4192E836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 y="171450"/>
          <a:ext cx="4191000" cy="2346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466725</xdr:colOff>
      <xdr:row>38</xdr:row>
      <xdr:rowOff>114301</xdr:rowOff>
    </xdr:from>
    <xdr:to>
      <xdr:col>7</xdr:col>
      <xdr:colOff>438150</xdr:colOff>
      <xdr:row>56</xdr:row>
      <xdr:rowOff>57151</xdr:rowOff>
    </xdr:to>
    <xdr:graphicFrame macro="">
      <xdr:nvGraphicFramePr>
        <xdr:cNvPr id="3" name="Diagram 2">
          <a:extLst>
            <a:ext uri="{FF2B5EF4-FFF2-40B4-BE49-F238E27FC236}">
              <a16:creationId xmlns:a16="http://schemas.microsoft.com/office/drawing/2014/main" id="{A1CC31A0-9575-4673-BF24-C61784DE04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8</xdr:row>
      <xdr:rowOff>161924</xdr:rowOff>
    </xdr:from>
    <xdr:to>
      <xdr:col>7</xdr:col>
      <xdr:colOff>809625</xdr:colOff>
      <xdr:row>35</xdr:row>
      <xdr:rowOff>57150</xdr:rowOff>
    </xdr:to>
    <xdr:graphicFrame macro="">
      <xdr:nvGraphicFramePr>
        <xdr:cNvPr id="4" name="Diagram 3">
          <a:extLst>
            <a:ext uri="{FF2B5EF4-FFF2-40B4-BE49-F238E27FC236}">
              <a16:creationId xmlns:a16="http://schemas.microsoft.com/office/drawing/2014/main" id="{0138B205-04C4-430C-91D0-0CB2E332B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266700</xdr:colOff>
      <xdr:row>18</xdr:row>
      <xdr:rowOff>9525</xdr:rowOff>
    </xdr:from>
    <xdr:to>
      <xdr:col>5</xdr:col>
      <xdr:colOff>57150</xdr:colOff>
      <xdr:row>27</xdr:row>
      <xdr:rowOff>123826</xdr:rowOff>
    </xdr:to>
    <xdr:cxnSp macro="">
      <xdr:nvCxnSpPr>
        <xdr:cNvPr id="5" name="Lige forbindelse 4">
          <a:extLst>
            <a:ext uri="{FF2B5EF4-FFF2-40B4-BE49-F238E27FC236}">
              <a16:creationId xmlns:a16="http://schemas.microsoft.com/office/drawing/2014/main" id="{6319CF75-241E-42CF-8F49-956DA4B6557D}"/>
            </a:ext>
          </a:extLst>
        </xdr:cNvPr>
        <xdr:cNvCxnSpPr/>
      </xdr:nvCxnSpPr>
      <xdr:spPr>
        <a:xfrm flipV="1">
          <a:off x="2057400" y="2752725"/>
          <a:ext cx="1619250" cy="1571626"/>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285751</xdr:colOff>
      <xdr:row>18</xdr:row>
      <xdr:rowOff>19051</xdr:rowOff>
    </xdr:from>
    <xdr:to>
      <xdr:col>5</xdr:col>
      <xdr:colOff>66675</xdr:colOff>
      <xdr:row>27</xdr:row>
      <xdr:rowOff>114300</xdr:rowOff>
    </xdr:to>
    <xdr:cxnSp macro="">
      <xdr:nvCxnSpPr>
        <xdr:cNvPr id="6" name="Lige forbindelse 5">
          <a:extLst>
            <a:ext uri="{FF2B5EF4-FFF2-40B4-BE49-F238E27FC236}">
              <a16:creationId xmlns:a16="http://schemas.microsoft.com/office/drawing/2014/main" id="{7FAB46FE-B996-47FA-B4AE-C682C8A98FB1}"/>
            </a:ext>
          </a:extLst>
        </xdr:cNvPr>
        <xdr:cNvCxnSpPr/>
      </xdr:nvCxnSpPr>
      <xdr:spPr>
        <a:xfrm flipH="1" flipV="1">
          <a:off x="2076451" y="2762251"/>
          <a:ext cx="1609724" cy="1552574"/>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0.02047</cdr:x>
      <cdr:y>0.90856</cdr:y>
    </cdr:from>
    <cdr:to>
      <cdr:x>0.56574</cdr:x>
      <cdr:y>0.99017</cdr:y>
    </cdr:to>
    <cdr:sp macro="" textlink="">
      <cdr:nvSpPr>
        <cdr:cNvPr id="3" name="Rektangel 2">
          <a:extLst xmlns:a="http://schemas.openxmlformats.org/drawingml/2006/main">
            <a:ext uri="{FF2B5EF4-FFF2-40B4-BE49-F238E27FC236}">
              <a16:creationId xmlns:a16="http://schemas.microsoft.com/office/drawing/2014/main" id="{E5339C69-A981-4BFF-A925-BED6DB045D1B}"/>
            </a:ext>
          </a:extLst>
        </cdr:cNvPr>
        <cdr:cNvSpPr/>
      </cdr:nvSpPr>
      <cdr:spPr>
        <a:xfrm xmlns:a="http://schemas.openxmlformats.org/drawingml/2006/main">
          <a:off x="98073" y="2596210"/>
          <a:ext cx="2612446" cy="233205"/>
        </a:xfrm>
        <a:prstGeom xmlns:a="http://schemas.openxmlformats.org/drawingml/2006/main" prst="rect">
          <a:avLst/>
        </a:prstGeom>
      </cdr:spPr>
      <cdr:txBody>
        <a:bodyPr xmlns:a="http://schemas.openxmlformats.org/drawingml/2006/main" wrap="none">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i="1" dirty="0">
              <a:solidFill>
                <a:schemeClr val="bg1">
                  <a:lumMod val="65000"/>
                </a:schemeClr>
              </a:solidFill>
              <a:latin typeface="Calibri" panose="020F0502020204030204" pitchFamily="34" charset="0"/>
              <a:ea typeface="Calibri" panose="020F0502020204030204" pitchFamily="34" charset="0"/>
              <a:cs typeface="Times New Roman" panose="02020603050405020304" pitchFamily="18" charset="0"/>
            </a:rPr>
            <a:t>© www.OCAI.dk. Ikke baseret på faktiske målinger. </a:t>
          </a:r>
          <a:endParaRPr lang="da-DK" sz="900" dirty="0">
            <a:solidFill>
              <a:schemeClr val="bg1">
                <a:lumMod val="65000"/>
              </a:schemeClr>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0.00468</cdr:x>
      <cdr:y>0.93747</cdr:y>
    </cdr:from>
    <cdr:to>
      <cdr:x>0.47118</cdr:x>
      <cdr:y>0.99212</cdr:y>
    </cdr:to>
    <cdr:sp macro="" textlink="">
      <cdr:nvSpPr>
        <cdr:cNvPr id="4" name="Rektangel 3">
          <a:extLst xmlns:a="http://schemas.openxmlformats.org/drawingml/2006/main">
            <a:ext uri="{FF2B5EF4-FFF2-40B4-BE49-F238E27FC236}">
              <a16:creationId xmlns:a16="http://schemas.microsoft.com/office/drawing/2014/main" id="{E98CC84D-EDD5-4EA5-8219-F514B7FB75D4}"/>
            </a:ext>
          </a:extLst>
        </cdr:cNvPr>
        <cdr:cNvSpPr/>
      </cdr:nvSpPr>
      <cdr:spPr>
        <a:xfrm xmlns:a="http://schemas.openxmlformats.org/drawingml/2006/main">
          <a:off x="26167" y="4000373"/>
          <a:ext cx="2608278" cy="233205"/>
        </a:xfrm>
        <a:prstGeom xmlns:a="http://schemas.openxmlformats.org/drawingml/2006/main" prst="rect">
          <a:avLst/>
        </a:prstGeom>
      </cdr:spPr>
      <cdr:txBody>
        <a:bodyPr xmlns:a="http://schemas.openxmlformats.org/drawingml/2006/main" wrap="none">
          <a:spAutoFit/>
        </a:bodyPr>
        <a:lstStyle xmlns:a="http://schemas.openxmlformats.org/drawingml/2006/main">
          <a:defPPr>
            <a:defRPr lang="da-DK"/>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sz="900" i="1" dirty="0">
              <a:solidFill>
                <a:schemeClr val="bg1">
                  <a:lumMod val="65000"/>
                </a:schemeClr>
              </a:solidFill>
              <a:latin typeface="Calibri" panose="020F0502020204030204" pitchFamily="34" charset="0"/>
              <a:ea typeface="Calibri" panose="020F0502020204030204" pitchFamily="34" charset="0"/>
              <a:cs typeface="Times New Roman" panose="02020603050405020304" pitchFamily="18" charset="0"/>
            </a:rPr>
            <a:t>© www.OCAI.dk. Ikke baseret på faktiske målinger. </a:t>
          </a:r>
          <a:endParaRPr lang="da-DK" sz="900" dirty="0">
            <a:solidFill>
              <a:schemeClr val="bg1">
                <a:lumMod val="65000"/>
              </a:schemeClr>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Isomorfi%20beregning%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Graf"/>
      <sheetName val="Kompatibilitet"/>
      <sheetName val="Analyse"/>
      <sheetName val="Støttepunkte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cai.dk/isomorf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28DB2-B31D-443F-831C-27E4A9C808E5}">
  <dimension ref="A1:M64"/>
  <sheetViews>
    <sheetView tabSelected="1" workbookViewId="0"/>
  </sheetViews>
  <sheetFormatPr defaultRowHeight="12.75" x14ac:dyDescent="0.2"/>
  <cols>
    <col min="1" max="1" width="21.42578125" customWidth="1"/>
    <col min="2" max="2" width="29.7109375" customWidth="1"/>
    <col min="3" max="3" width="14.7109375" customWidth="1"/>
    <col min="4" max="4" width="14.42578125" customWidth="1"/>
    <col min="5" max="5" width="10.140625" customWidth="1"/>
    <col min="6" max="6" width="10.5703125" customWidth="1"/>
    <col min="7" max="7" width="10.85546875" customWidth="1"/>
    <col min="11" max="11" width="11.7109375" bestFit="1" customWidth="1"/>
  </cols>
  <sheetData>
    <row r="1" spans="1:6" ht="18.75" x14ac:dyDescent="0.3">
      <c r="A1" s="49" t="s">
        <v>62</v>
      </c>
      <c r="F1" s="21"/>
    </row>
    <row r="2" spans="1:6" x14ac:dyDescent="0.2">
      <c r="A2" s="61" t="s">
        <v>85</v>
      </c>
      <c r="B2" s="61"/>
      <c r="C2" s="61"/>
      <c r="D2" s="61"/>
      <c r="E2" s="61"/>
      <c r="F2" s="61"/>
    </row>
    <row r="3" spans="1:6" x14ac:dyDescent="0.2">
      <c r="A3" s="61"/>
      <c r="B3" s="61"/>
      <c r="C3" s="61"/>
      <c r="D3" s="61"/>
      <c r="E3" s="61"/>
      <c r="F3" s="61"/>
    </row>
    <row r="4" spans="1:6" x14ac:dyDescent="0.2">
      <c r="A4" s="61"/>
      <c r="B4" s="61"/>
      <c r="C4" s="61"/>
      <c r="D4" s="61"/>
      <c r="E4" s="61"/>
      <c r="F4" s="61"/>
    </row>
    <row r="5" spans="1:6" x14ac:dyDescent="0.2">
      <c r="A5" s="61"/>
      <c r="B5" s="61"/>
      <c r="C5" s="61"/>
      <c r="D5" s="61"/>
      <c r="E5" s="61"/>
      <c r="F5" s="61"/>
    </row>
    <row r="6" spans="1:6" x14ac:dyDescent="0.2">
      <c r="A6" s="61"/>
      <c r="B6" s="61"/>
      <c r="C6" s="61"/>
      <c r="D6" s="61"/>
      <c r="E6" s="61"/>
      <c r="F6" s="61"/>
    </row>
    <row r="7" spans="1:6" x14ac:dyDescent="0.2">
      <c r="A7" s="61"/>
      <c r="B7" s="61"/>
      <c r="C7" s="61"/>
      <c r="D7" s="61"/>
      <c r="E7" s="61"/>
      <c r="F7" s="61"/>
    </row>
    <row r="8" spans="1:6" x14ac:dyDescent="0.2">
      <c r="A8" s="61"/>
      <c r="B8" s="61"/>
      <c r="C8" s="61"/>
      <c r="D8" s="61"/>
      <c r="E8" s="61"/>
      <c r="F8" s="61"/>
    </row>
    <row r="9" spans="1:6" ht="14.25" x14ac:dyDescent="0.2">
      <c r="A9" s="50"/>
      <c r="B9" s="50"/>
      <c r="C9" s="50"/>
      <c r="D9" s="50"/>
      <c r="E9" s="50"/>
      <c r="F9" s="50"/>
    </row>
    <row r="10" spans="1:6" ht="69.75" customHeight="1" x14ac:dyDescent="0.2">
      <c r="A10" s="58" t="s">
        <v>86</v>
      </c>
      <c r="B10" s="59"/>
      <c r="C10" s="59"/>
      <c r="D10" s="59"/>
      <c r="E10" s="59"/>
      <c r="F10" s="60"/>
    </row>
    <row r="11" spans="1:6" ht="14.25" x14ac:dyDescent="0.2">
      <c r="A11" s="50"/>
      <c r="B11" s="50"/>
      <c r="C11" s="50"/>
      <c r="D11" s="50"/>
      <c r="E11" s="50"/>
      <c r="F11" s="50"/>
    </row>
    <row r="13" spans="1:6" ht="15.75" customHeight="1" x14ac:dyDescent="0.2">
      <c r="A13" s="62" t="s">
        <v>87</v>
      </c>
      <c r="B13" s="62"/>
      <c r="C13" s="62"/>
      <c r="D13" s="62"/>
      <c r="E13" s="62"/>
      <c r="F13" s="62"/>
    </row>
    <row r="14" spans="1:6" x14ac:dyDescent="0.2">
      <c r="A14" s="62"/>
      <c r="B14" s="62"/>
      <c r="C14" s="62"/>
      <c r="D14" s="62"/>
      <c r="E14" s="62"/>
      <c r="F14" s="62"/>
    </row>
    <row r="15" spans="1:6" x14ac:dyDescent="0.2">
      <c r="A15" s="62"/>
      <c r="B15" s="62"/>
      <c r="C15" s="62"/>
      <c r="D15" s="62"/>
      <c r="E15" s="62"/>
      <c r="F15" s="62"/>
    </row>
    <row r="16" spans="1:6" x14ac:dyDescent="0.2">
      <c r="A16" s="62"/>
      <c r="B16" s="62"/>
      <c r="C16" s="62"/>
      <c r="D16" s="62"/>
      <c r="E16" s="62"/>
      <c r="F16" s="62"/>
    </row>
    <row r="17" spans="1:13" x14ac:dyDescent="0.2">
      <c r="A17" s="47"/>
      <c r="B17" s="47"/>
      <c r="C17" s="47"/>
      <c r="D17" s="47"/>
      <c r="E17" s="47"/>
      <c r="F17" s="47"/>
    </row>
    <row r="19" spans="1:13" ht="18.75" x14ac:dyDescent="0.3">
      <c r="A19" s="45" t="s">
        <v>84</v>
      </c>
    </row>
    <row r="21" spans="1:13" ht="15.75" x14ac:dyDescent="0.25">
      <c r="A21" s="37" t="s">
        <v>39</v>
      </c>
      <c r="B21" s="38" t="s">
        <v>38</v>
      </c>
      <c r="C21" s="38" t="s">
        <v>0</v>
      </c>
      <c r="D21" s="38" t="s">
        <v>31</v>
      </c>
      <c r="E21" s="38" t="s">
        <v>32</v>
      </c>
      <c r="F21" s="38" t="s">
        <v>33</v>
      </c>
      <c r="G21" s="28"/>
      <c r="H21" s="28"/>
      <c r="I21" s="28"/>
      <c r="J21" s="28"/>
      <c r="K21" s="28"/>
      <c r="L21" s="28"/>
    </row>
    <row r="22" spans="1:13" ht="15.75" x14ac:dyDescent="0.25">
      <c r="A22" s="39" t="s">
        <v>30</v>
      </c>
      <c r="B22" s="43" t="s">
        <v>70</v>
      </c>
      <c r="C22" s="44">
        <v>2</v>
      </c>
      <c r="D22" s="44">
        <v>1</v>
      </c>
      <c r="E22" s="44">
        <v>3</v>
      </c>
      <c r="F22" s="44">
        <v>5</v>
      </c>
      <c r="G22" s="28">
        <f>SUM(C22:F22)</f>
        <v>11</v>
      </c>
      <c r="H22" s="28" t="s">
        <v>83</v>
      </c>
      <c r="I22" s="28"/>
      <c r="J22" s="28"/>
    </row>
    <row r="23" spans="1:13" ht="15.75" x14ac:dyDescent="0.25">
      <c r="A23" s="40"/>
      <c r="B23" s="41"/>
      <c r="C23" s="42"/>
      <c r="D23" s="42"/>
      <c r="E23" s="42"/>
      <c r="F23" s="42"/>
      <c r="G23" s="28"/>
      <c r="H23" s="28"/>
      <c r="I23" s="28"/>
      <c r="J23" s="28"/>
    </row>
    <row r="24" spans="1:13" ht="15.75" x14ac:dyDescent="0.25">
      <c r="A24" s="37" t="s">
        <v>39</v>
      </c>
      <c r="B24" s="38" t="s">
        <v>38</v>
      </c>
      <c r="C24" s="38" t="s">
        <v>34</v>
      </c>
      <c r="D24" s="38" t="s">
        <v>35</v>
      </c>
      <c r="E24" s="38" t="s">
        <v>36</v>
      </c>
      <c r="F24" s="38" t="s">
        <v>37</v>
      </c>
      <c r="G24" s="28"/>
      <c r="H24" s="28"/>
      <c r="I24" s="28"/>
      <c r="J24" s="28"/>
    </row>
    <row r="25" spans="1:13" ht="15.75" x14ac:dyDescent="0.25">
      <c r="A25" s="39" t="s">
        <v>51</v>
      </c>
      <c r="B25" s="44" t="s">
        <v>80</v>
      </c>
      <c r="C25" s="44">
        <v>5</v>
      </c>
      <c r="D25" s="44">
        <v>1</v>
      </c>
      <c r="E25" s="44">
        <v>3</v>
      </c>
      <c r="F25" s="44">
        <v>2</v>
      </c>
      <c r="G25" s="28">
        <f>SUM(C25:F25)</f>
        <v>11</v>
      </c>
      <c r="H25" s="28" t="s">
        <v>83</v>
      </c>
      <c r="I25" s="28"/>
      <c r="J25" s="28"/>
    </row>
    <row r="26" spans="1:13" ht="15.75" x14ac:dyDescent="0.25">
      <c r="A26" s="39" t="s">
        <v>61</v>
      </c>
      <c r="B26" s="44" t="s">
        <v>59</v>
      </c>
      <c r="K26" s="2"/>
    </row>
    <row r="28" spans="1:13" s="21" customFormat="1" ht="30.95" customHeight="1" x14ac:dyDescent="0.2">
      <c r="A28" s="46" t="s">
        <v>71</v>
      </c>
      <c r="B28" s="20"/>
      <c r="C28" s="20"/>
      <c r="D28" s="20"/>
    </row>
    <row r="29" spans="1:13" x14ac:dyDescent="0.2">
      <c r="F29" s="21"/>
      <c r="G29" s="21"/>
      <c r="H29" s="21"/>
      <c r="I29" s="21"/>
      <c r="J29" s="21"/>
      <c r="K29" s="21"/>
      <c r="L29" s="21"/>
      <c r="M29" s="21"/>
    </row>
    <row r="30" spans="1:13" x14ac:dyDescent="0.2">
      <c r="F30" s="21"/>
      <c r="G30" s="21"/>
      <c r="H30" s="21"/>
      <c r="I30" s="21"/>
      <c r="J30" s="21"/>
      <c r="K30" s="21"/>
      <c r="L30" s="21"/>
      <c r="M30" s="21"/>
    </row>
    <row r="31" spans="1:13" ht="18.75" x14ac:dyDescent="0.3">
      <c r="A31" s="57" t="s">
        <v>63</v>
      </c>
      <c r="B31" s="57"/>
      <c r="G31" s="21"/>
      <c r="H31" s="21"/>
      <c r="I31" s="21"/>
      <c r="J31" s="21"/>
      <c r="K31" s="21"/>
      <c r="L31" s="21"/>
      <c r="M31" s="21"/>
    </row>
    <row r="32" spans="1:13" x14ac:dyDescent="0.2">
      <c r="A32" s="2" t="s">
        <v>68</v>
      </c>
      <c r="G32" s="21"/>
      <c r="H32" s="21"/>
      <c r="I32" s="21"/>
      <c r="J32" s="21"/>
      <c r="K32" s="21"/>
      <c r="L32" s="21"/>
      <c r="M32" s="21"/>
    </row>
    <row r="33" spans="1:13" x14ac:dyDescent="0.2">
      <c r="G33" s="21"/>
      <c r="H33" s="21"/>
      <c r="I33" s="21"/>
      <c r="J33" s="21"/>
      <c r="K33" s="21"/>
      <c r="L33" s="21"/>
      <c r="M33" s="21"/>
    </row>
    <row r="34" spans="1:13" x14ac:dyDescent="0.2">
      <c r="A34" s="2" t="s">
        <v>69</v>
      </c>
      <c r="G34" s="21"/>
      <c r="H34" s="21"/>
      <c r="I34" s="21"/>
      <c r="J34" s="21"/>
      <c r="K34" s="21"/>
      <c r="L34" s="21"/>
      <c r="M34" s="21"/>
    </row>
    <row r="35" spans="1:13" x14ac:dyDescent="0.2">
      <c r="G35" s="21"/>
      <c r="H35" s="21"/>
      <c r="I35" s="21"/>
      <c r="J35" s="21"/>
      <c r="K35" s="21"/>
      <c r="L35" s="21"/>
      <c r="M35" s="21"/>
    </row>
    <row r="36" spans="1:13" ht="15.75" customHeight="1" x14ac:dyDescent="0.2">
      <c r="A36" s="51" t="s">
        <v>73</v>
      </c>
      <c r="B36" s="52"/>
      <c r="C36" s="52"/>
      <c r="D36" s="52"/>
      <c r="E36" s="52"/>
      <c r="F36" s="52"/>
      <c r="G36" s="52"/>
      <c r="H36" s="52"/>
      <c r="I36" s="52"/>
      <c r="J36" s="52"/>
      <c r="K36" s="52"/>
      <c r="L36" s="53"/>
      <c r="M36" s="21"/>
    </row>
    <row r="37" spans="1:13" x14ac:dyDescent="0.2">
      <c r="A37" s="54"/>
      <c r="B37" s="55"/>
      <c r="C37" s="55"/>
      <c r="D37" s="55"/>
      <c r="E37" s="55"/>
      <c r="F37" s="55"/>
      <c r="G37" s="55"/>
      <c r="H37" s="55"/>
      <c r="I37" s="55"/>
      <c r="J37" s="55"/>
      <c r="K37" s="55"/>
      <c r="L37" s="56"/>
      <c r="M37" s="21"/>
    </row>
    <row r="38" spans="1:13" x14ac:dyDescent="0.2">
      <c r="G38" s="21"/>
      <c r="H38" s="21"/>
      <c r="I38" s="21"/>
      <c r="J38" s="21"/>
      <c r="K38" s="21"/>
      <c r="L38" s="21"/>
      <c r="M38" s="21"/>
    </row>
    <row r="39" spans="1:13" ht="15.75" customHeight="1" x14ac:dyDescent="0.2">
      <c r="A39" s="51" t="s">
        <v>81</v>
      </c>
      <c r="B39" s="52"/>
      <c r="C39" s="52"/>
      <c r="D39" s="52"/>
      <c r="E39" s="52"/>
      <c r="F39" s="52"/>
      <c r="G39" s="52"/>
      <c r="H39" s="52"/>
      <c r="I39" s="52"/>
      <c r="J39" s="52"/>
      <c r="K39" s="52"/>
      <c r="L39" s="53"/>
      <c r="M39" s="21"/>
    </row>
    <row r="40" spans="1:13" x14ac:dyDescent="0.2">
      <c r="A40" s="54"/>
      <c r="B40" s="55"/>
      <c r="C40" s="55"/>
      <c r="D40" s="55"/>
      <c r="E40" s="55"/>
      <c r="F40" s="55"/>
      <c r="G40" s="55"/>
      <c r="H40" s="55"/>
      <c r="I40" s="55"/>
      <c r="J40" s="55"/>
      <c r="K40" s="55"/>
      <c r="L40" s="56"/>
      <c r="M40" s="21"/>
    </row>
    <row r="41" spans="1:13" x14ac:dyDescent="0.2">
      <c r="G41" s="21"/>
      <c r="H41" s="21"/>
      <c r="I41" s="21"/>
      <c r="J41" s="21"/>
      <c r="K41" s="21"/>
      <c r="L41" s="21"/>
      <c r="M41" s="21"/>
    </row>
    <row r="42" spans="1:13" ht="15.75" customHeight="1" x14ac:dyDescent="0.2">
      <c r="A42" s="51" t="s">
        <v>75</v>
      </c>
      <c r="B42" s="52"/>
      <c r="C42" s="52"/>
      <c r="D42" s="52"/>
      <c r="E42" s="52"/>
      <c r="F42" s="52"/>
      <c r="G42" s="52"/>
      <c r="H42" s="52"/>
      <c r="I42" s="52"/>
      <c r="J42" s="52"/>
      <c r="K42" s="52"/>
      <c r="L42" s="53"/>
      <c r="M42" s="21"/>
    </row>
    <row r="43" spans="1:13" x14ac:dyDescent="0.2">
      <c r="A43" s="54"/>
      <c r="B43" s="55"/>
      <c r="C43" s="55"/>
      <c r="D43" s="55"/>
      <c r="E43" s="55"/>
      <c r="F43" s="55"/>
      <c r="G43" s="55"/>
      <c r="H43" s="55"/>
      <c r="I43" s="55"/>
      <c r="J43" s="55"/>
      <c r="K43" s="55"/>
      <c r="L43" s="56"/>
      <c r="M43" s="21"/>
    </row>
    <row r="44" spans="1:13" x14ac:dyDescent="0.2">
      <c r="G44" s="21"/>
      <c r="H44" s="21"/>
      <c r="I44" s="21"/>
      <c r="J44" s="21"/>
      <c r="K44" s="21"/>
      <c r="L44" s="21"/>
      <c r="M44" s="21"/>
    </row>
    <row r="45" spans="1:13" ht="15.75" customHeight="1" x14ac:dyDescent="0.2">
      <c r="A45" s="51" t="s">
        <v>74</v>
      </c>
      <c r="B45" s="52"/>
      <c r="C45" s="52"/>
      <c r="D45" s="52"/>
      <c r="E45" s="52"/>
      <c r="F45" s="52"/>
      <c r="G45" s="52"/>
      <c r="H45" s="52"/>
      <c r="I45" s="52"/>
      <c r="J45" s="52"/>
      <c r="K45" s="52"/>
      <c r="L45" s="53"/>
      <c r="M45" s="21"/>
    </row>
    <row r="46" spans="1:13" x14ac:dyDescent="0.2">
      <c r="A46" s="54"/>
      <c r="B46" s="55"/>
      <c r="C46" s="55"/>
      <c r="D46" s="55"/>
      <c r="E46" s="55"/>
      <c r="F46" s="55"/>
      <c r="G46" s="55"/>
      <c r="H46" s="55"/>
      <c r="I46" s="55"/>
      <c r="J46" s="55"/>
      <c r="K46" s="55"/>
      <c r="L46" s="56"/>
      <c r="M46" s="21"/>
    </row>
    <row r="47" spans="1:13" x14ac:dyDescent="0.2">
      <c r="G47" s="21"/>
      <c r="H47" s="21"/>
      <c r="I47" s="21"/>
      <c r="J47" s="21"/>
      <c r="K47" s="21"/>
      <c r="L47" s="21"/>
      <c r="M47" s="21"/>
    </row>
    <row r="48" spans="1:13" x14ac:dyDescent="0.2">
      <c r="G48" s="21"/>
      <c r="H48" s="21"/>
      <c r="I48" s="21"/>
      <c r="J48" s="21"/>
      <c r="K48" s="21"/>
      <c r="L48" s="21"/>
      <c r="M48" s="21"/>
    </row>
    <row r="49" spans="1:13" ht="18.75" x14ac:dyDescent="0.3">
      <c r="A49" s="57" t="s">
        <v>64</v>
      </c>
      <c r="B49" s="57"/>
      <c r="G49" s="21"/>
      <c r="H49" s="21"/>
      <c r="I49" s="21"/>
      <c r="J49" s="21"/>
      <c r="K49" s="21"/>
      <c r="L49" s="21"/>
      <c r="M49" s="21"/>
    </row>
    <row r="50" spans="1:13" ht="12.75" customHeight="1" x14ac:dyDescent="0.2">
      <c r="A50" s="2" t="s">
        <v>67</v>
      </c>
    </row>
    <row r="52" spans="1:13" x14ac:dyDescent="0.2">
      <c r="A52" s="2" t="s">
        <v>82</v>
      </c>
    </row>
    <row r="54" spans="1:13" x14ac:dyDescent="0.2">
      <c r="A54" s="63" t="s">
        <v>76</v>
      </c>
      <c r="B54" s="64"/>
      <c r="C54" s="64"/>
      <c r="D54" s="64"/>
      <c r="E54" s="64"/>
      <c r="F54" s="64"/>
      <c r="G54" s="64"/>
      <c r="H54" s="64"/>
      <c r="I54" s="64"/>
      <c r="J54" s="64"/>
      <c r="K54" s="65"/>
    </row>
    <row r="55" spans="1:13" ht="15.75" customHeight="1" x14ac:dyDescent="0.2">
      <c r="A55" s="66"/>
      <c r="B55" s="67"/>
      <c r="C55" s="67"/>
      <c r="D55" s="67"/>
      <c r="E55" s="67"/>
      <c r="F55" s="67"/>
      <c r="G55" s="67"/>
      <c r="H55" s="67"/>
      <c r="I55" s="67"/>
      <c r="J55" s="67"/>
      <c r="K55" s="68"/>
    </row>
    <row r="57" spans="1:13" x14ac:dyDescent="0.2">
      <c r="A57" s="63" t="s">
        <v>79</v>
      </c>
      <c r="B57" s="64"/>
      <c r="C57" s="64"/>
      <c r="D57" s="64"/>
      <c r="E57" s="64"/>
      <c r="F57" s="64"/>
      <c r="G57" s="64"/>
      <c r="H57" s="64"/>
      <c r="I57" s="64"/>
      <c r="J57" s="64"/>
      <c r="K57" s="65"/>
    </row>
    <row r="58" spans="1:13" ht="18" customHeight="1" x14ac:dyDescent="0.2">
      <c r="A58" s="66"/>
      <c r="B58" s="67"/>
      <c r="C58" s="67"/>
      <c r="D58" s="67"/>
      <c r="E58" s="67"/>
      <c r="F58" s="67"/>
      <c r="G58" s="67"/>
      <c r="H58" s="67"/>
      <c r="I58" s="67"/>
      <c r="J58" s="67"/>
      <c r="K58" s="68"/>
    </row>
    <row r="60" spans="1:13" x14ac:dyDescent="0.2">
      <c r="A60" s="63" t="s">
        <v>77</v>
      </c>
      <c r="B60" s="64"/>
      <c r="C60" s="64"/>
      <c r="D60" s="64"/>
      <c r="E60" s="64"/>
      <c r="F60" s="64"/>
      <c r="G60" s="64"/>
      <c r="H60" s="64"/>
      <c r="I60" s="64"/>
      <c r="J60" s="64"/>
      <c r="K60" s="65"/>
    </row>
    <row r="61" spans="1:13" ht="17.25" customHeight="1" x14ac:dyDescent="0.2">
      <c r="A61" s="66"/>
      <c r="B61" s="67"/>
      <c r="C61" s="67"/>
      <c r="D61" s="67"/>
      <c r="E61" s="67"/>
      <c r="F61" s="67"/>
      <c r="G61" s="67"/>
      <c r="H61" s="67"/>
      <c r="I61" s="67"/>
      <c r="J61" s="67"/>
      <c r="K61" s="68"/>
    </row>
    <row r="63" spans="1:13" x14ac:dyDescent="0.2">
      <c r="A63" s="63" t="s">
        <v>78</v>
      </c>
      <c r="B63" s="64"/>
      <c r="C63" s="64"/>
      <c r="D63" s="64"/>
      <c r="E63" s="64"/>
      <c r="F63" s="64"/>
      <c r="G63" s="64"/>
      <c r="H63" s="64"/>
      <c r="I63" s="64"/>
      <c r="J63" s="64"/>
      <c r="K63" s="65"/>
    </row>
    <row r="64" spans="1:13" ht="18" customHeight="1" x14ac:dyDescent="0.2">
      <c r="A64" s="66"/>
      <c r="B64" s="67"/>
      <c r="C64" s="67"/>
      <c r="D64" s="67"/>
      <c r="E64" s="67"/>
      <c r="F64" s="67"/>
      <c r="G64" s="67"/>
      <c r="H64" s="67"/>
      <c r="I64" s="67"/>
      <c r="J64" s="67"/>
      <c r="K64" s="68"/>
    </row>
  </sheetData>
  <mergeCells count="13">
    <mergeCell ref="A54:K55"/>
    <mergeCell ref="A57:K58"/>
    <mergeCell ref="A60:K61"/>
    <mergeCell ref="A63:K64"/>
    <mergeCell ref="A49:B49"/>
    <mergeCell ref="A45:L46"/>
    <mergeCell ref="A31:B31"/>
    <mergeCell ref="A10:F10"/>
    <mergeCell ref="A2:F8"/>
    <mergeCell ref="A13:F16"/>
    <mergeCell ref="A39:L40"/>
    <mergeCell ref="A36:L37"/>
    <mergeCell ref="A42:L43"/>
  </mergeCells>
  <conditionalFormatting sqref="C22:F22 C25:F25">
    <cfRule type="cellIs" dxfId="5" priority="2" operator="greaterThan">
      <formula>5</formula>
    </cfRule>
  </conditionalFormatting>
  <conditionalFormatting sqref="G22 G25">
    <cfRule type="cellIs" dxfId="4" priority="1" operator="greaterThan">
      <formula>20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B7D13-65CE-4DB5-A48B-4A6CC0BD68FD}">
  <dimension ref="A1:G58"/>
  <sheetViews>
    <sheetView workbookViewId="0">
      <selection activeCell="B65" sqref="B65"/>
    </sheetView>
  </sheetViews>
  <sheetFormatPr defaultRowHeight="12.75" x14ac:dyDescent="0.2"/>
  <cols>
    <col min="1" max="1" width="9.7109375" customWidth="1"/>
    <col min="2" max="2" width="16.85546875" customWidth="1"/>
    <col min="8" max="8" width="16.42578125" customWidth="1"/>
  </cols>
  <sheetData>
    <row r="1" spans="1:7" ht="15.75" x14ac:dyDescent="0.25">
      <c r="C1" s="69" t="s">
        <v>72</v>
      </c>
      <c r="D1" s="70"/>
      <c r="E1" s="70"/>
      <c r="F1" s="71"/>
    </row>
    <row r="4" spans="1:7" ht="15.75" x14ac:dyDescent="0.25">
      <c r="A4" s="72" t="s">
        <v>52</v>
      </c>
      <c r="B4" s="72"/>
      <c r="C4" s="73" t="str">
        <f>Input!B25</f>
        <v>Kandidatnavn</v>
      </c>
      <c r="D4" s="73"/>
      <c r="E4" s="73"/>
      <c r="F4" s="73"/>
      <c r="G4" s="73"/>
    </row>
    <row r="5" spans="1:7" ht="15.75" x14ac:dyDescent="0.25">
      <c r="A5" s="72" t="s">
        <v>53</v>
      </c>
      <c r="B5" s="72"/>
      <c r="C5" s="73" t="str">
        <f>Input!B22</f>
        <v xml:space="preserve">Afdeling / team </v>
      </c>
      <c r="D5" s="73"/>
      <c r="E5" s="73"/>
      <c r="F5" s="73"/>
      <c r="G5" s="73"/>
    </row>
    <row r="6" spans="1:7" ht="15.75" x14ac:dyDescent="0.25">
      <c r="A6" s="72" t="s">
        <v>60</v>
      </c>
      <c r="B6" s="72"/>
      <c r="C6" s="73" t="str">
        <f>Input!B26</f>
        <v>Medarbejder</v>
      </c>
      <c r="D6" s="73"/>
      <c r="E6" s="73"/>
      <c r="F6" s="73"/>
      <c r="G6" s="73"/>
    </row>
    <row r="7" spans="1:7" ht="15.75" x14ac:dyDescent="0.25">
      <c r="A7" s="72" t="s">
        <v>54</v>
      </c>
      <c r="B7" s="72"/>
      <c r="C7" s="74">
        <f ca="1">TODAY()</f>
        <v>44449</v>
      </c>
      <c r="D7" s="73"/>
      <c r="E7" s="73"/>
      <c r="F7" s="73"/>
      <c r="G7" s="73"/>
    </row>
    <row r="37" ht="9" customHeight="1" x14ac:dyDescent="0.2"/>
    <row r="38" ht="8.25" customHeight="1" x14ac:dyDescent="0.2"/>
    <row r="58" spans="2:7" ht="15" customHeight="1" x14ac:dyDescent="0.2">
      <c r="B58" s="48" t="s">
        <v>66</v>
      </c>
      <c r="G58" s="2" t="s">
        <v>65</v>
      </c>
    </row>
  </sheetData>
  <mergeCells count="9">
    <mergeCell ref="C1:F1"/>
    <mergeCell ref="A4:B4"/>
    <mergeCell ref="A5:B5"/>
    <mergeCell ref="A7:B7"/>
    <mergeCell ref="C4:G4"/>
    <mergeCell ref="C5:G5"/>
    <mergeCell ref="C7:G7"/>
    <mergeCell ref="A6:B6"/>
    <mergeCell ref="C6:G6"/>
  </mergeCells>
  <hyperlinks>
    <hyperlink ref="B58" r:id="rId1" xr:uid="{43F55798-4316-4AA7-8588-D6F32041F766}"/>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workbookViewId="0">
      <selection activeCell="C34" sqref="C34"/>
    </sheetView>
  </sheetViews>
  <sheetFormatPr defaultColWidth="8.7109375" defaultRowHeight="12.75" x14ac:dyDescent="0.2"/>
  <cols>
    <col min="1" max="1" width="17.5703125" style="9" customWidth="1"/>
    <col min="2" max="10" width="8.7109375" style="9"/>
    <col min="11" max="11" width="8.7109375" style="9" customWidth="1"/>
    <col min="12" max="13" width="8.7109375" style="9"/>
    <col min="14" max="14" width="11.42578125" style="9" customWidth="1"/>
    <col min="15" max="15" width="10.42578125" style="9" customWidth="1"/>
    <col min="16" max="17" width="10.5703125" style="9" customWidth="1"/>
    <col min="18" max="16384" width="8.7109375" style="9"/>
  </cols>
  <sheetData>
    <row r="1" spans="1:17" ht="45" x14ac:dyDescent="0.25">
      <c r="A1" s="8" t="s">
        <v>1</v>
      </c>
      <c r="B1" s="75" t="s">
        <v>29</v>
      </c>
      <c r="C1" s="76"/>
      <c r="F1" s="10"/>
      <c r="G1" s="10"/>
      <c r="H1" s="27" t="s">
        <v>30</v>
      </c>
      <c r="I1" s="36" t="s">
        <v>51</v>
      </c>
      <c r="J1" s="17" t="s">
        <v>28</v>
      </c>
      <c r="K1" s="2" t="s">
        <v>43</v>
      </c>
      <c r="M1" s="34"/>
      <c r="N1" s="35"/>
      <c r="O1" s="35"/>
      <c r="P1" s="35"/>
      <c r="Q1" s="35"/>
    </row>
    <row r="2" spans="1:17" ht="15" x14ac:dyDescent="0.25">
      <c r="B2" s="19" t="s">
        <v>40</v>
      </c>
      <c r="C2" s="18" t="s">
        <v>41</v>
      </c>
      <c r="F2" s="10"/>
      <c r="G2" s="11" t="str">
        <f>A10</f>
        <v>Clan / Collaborate (index)</v>
      </c>
      <c r="H2" s="22">
        <f>B10</f>
        <v>2</v>
      </c>
      <c r="I2" s="22">
        <f>C10</f>
        <v>5</v>
      </c>
      <c r="J2" s="22">
        <f>I2-H2</f>
        <v>3</v>
      </c>
      <c r="K2" s="29">
        <f>ABS(J2)</f>
        <v>3</v>
      </c>
      <c r="M2" s="34"/>
      <c r="N2" s="35"/>
      <c r="O2" s="35"/>
      <c r="P2" s="35"/>
      <c r="Q2" s="35"/>
    </row>
    <row r="3" spans="1:17" ht="15" x14ac:dyDescent="0.25">
      <c r="A3" s="12" t="s">
        <v>25</v>
      </c>
      <c r="B3" s="24">
        <f>'låst Støttepunkter'!G11</f>
        <v>0.94280904158206347</v>
      </c>
      <c r="C3" s="24">
        <f>'låst Støttepunkter'!G37</f>
        <v>1.178511301977579</v>
      </c>
      <c r="D3" s="13" t="s">
        <v>2</v>
      </c>
      <c r="F3" s="10"/>
      <c r="G3" s="11" t="str">
        <f>A4</f>
        <v>Adhocracy / Create (Index)</v>
      </c>
      <c r="H3" s="22">
        <f>B4</f>
        <v>1</v>
      </c>
      <c r="I3" s="22">
        <f>C4</f>
        <v>1</v>
      </c>
      <c r="J3" s="22">
        <f t="shared" ref="J3:J5" si="0">I3-H3</f>
        <v>0</v>
      </c>
      <c r="K3" s="29">
        <f t="shared" ref="K3:K5" si="1">ABS(J3)</f>
        <v>0</v>
      </c>
      <c r="M3" s="34"/>
      <c r="N3" s="35"/>
      <c r="O3" s="35"/>
      <c r="P3" s="35"/>
      <c r="Q3" s="35"/>
    </row>
    <row r="4" spans="1:17" ht="15" x14ac:dyDescent="0.25">
      <c r="A4" s="3" t="s">
        <v>55</v>
      </c>
      <c r="B4" s="25">
        <f>Input!D22</f>
        <v>1</v>
      </c>
      <c r="C4" s="25">
        <f>Input!D25</f>
        <v>1</v>
      </c>
      <c r="F4" s="10"/>
      <c r="G4" s="11" t="str">
        <f>A6</f>
        <v>Market / Compete (index)</v>
      </c>
      <c r="H4" s="22">
        <f>B6</f>
        <v>3</v>
      </c>
      <c r="I4" s="22">
        <f>C6</f>
        <v>3</v>
      </c>
      <c r="J4" s="22">
        <f t="shared" si="0"/>
        <v>0</v>
      </c>
      <c r="K4" s="29">
        <f t="shared" si="1"/>
        <v>0</v>
      </c>
      <c r="M4" s="34"/>
      <c r="N4" s="35"/>
      <c r="O4" s="35"/>
      <c r="P4" s="35"/>
      <c r="Q4" s="35"/>
    </row>
    <row r="5" spans="1:17" ht="15" x14ac:dyDescent="0.25">
      <c r="A5" s="12" t="s">
        <v>27</v>
      </c>
      <c r="B5" s="24">
        <f>'låst Støttepunkter'!G16</f>
        <v>1.060660171779821</v>
      </c>
      <c r="C5" s="24">
        <f>'låst Støttepunkter'!G42</f>
        <v>1.060660171779821</v>
      </c>
      <c r="D5" s="13" t="s">
        <v>2</v>
      </c>
      <c r="F5" s="10"/>
      <c r="G5" s="11" t="str">
        <f>A8</f>
        <v>Hierarchy / Control (index)</v>
      </c>
      <c r="H5" s="22">
        <f>B8</f>
        <v>5</v>
      </c>
      <c r="I5" s="22">
        <f>C8</f>
        <v>2</v>
      </c>
      <c r="J5" s="22">
        <f t="shared" si="0"/>
        <v>-3</v>
      </c>
      <c r="K5" s="29">
        <f t="shared" si="1"/>
        <v>3</v>
      </c>
      <c r="M5" s="34"/>
      <c r="N5" s="35"/>
      <c r="O5" s="35"/>
      <c r="P5" s="35"/>
      <c r="Q5" s="35"/>
    </row>
    <row r="6" spans="1:17" ht="15" x14ac:dyDescent="0.25">
      <c r="A6" s="3" t="s">
        <v>56</v>
      </c>
      <c r="B6" s="25">
        <f>Input!E22</f>
        <v>3</v>
      </c>
      <c r="C6" s="25">
        <f>Input!E25</f>
        <v>3</v>
      </c>
      <c r="F6" s="10"/>
      <c r="G6" s="10"/>
      <c r="H6" s="23"/>
      <c r="I6" s="23"/>
      <c r="J6" s="23"/>
      <c r="K6" s="2" t="s">
        <v>48</v>
      </c>
      <c r="M6" s="34"/>
      <c r="N6" s="35"/>
      <c r="O6" s="35"/>
      <c r="P6" s="35"/>
      <c r="Q6" s="35"/>
    </row>
    <row r="7" spans="1:17" ht="15" x14ac:dyDescent="0.25">
      <c r="A7" s="12" t="s">
        <v>26</v>
      </c>
      <c r="B7" s="24">
        <f>'låst Støttepunkter'!G21</f>
        <v>2.6516504294495538</v>
      </c>
      <c r="C7" s="24">
        <f>'låst Støttepunkter'!G47</f>
        <v>1.6970562748477143</v>
      </c>
      <c r="D7" s="13" t="s">
        <v>2</v>
      </c>
      <c r="F7" s="10"/>
      <c r="G7" s="10"/>
      <c r="H7" s="23">
        <f>SUM(H2:H6)</f>
        <v>11</v>
      </c>
      <c r="I7" s="23">
        <f>SUM(I2:I6)</f>
        <v>11</v>
      </c>
      <c r="J7" s="23">
        <f>SUM(J2:J6)</f>
        <v>0</v>
      </c>
      <c r="K7" s="29">
        <f>SUM(K2:K5)</f>
        <v>6</v>
      </c>
    </row>
    <row r="8" spans="1:17" ht="15" x14ac:dyDescent="0.25">
      <c r="A8" s="3" t="s">
        <v>57</v>
      </c>
      <c r="B8" s="25">
        <f>Input!F22</f>
        <v>5</v>
      </c>
      <c r="C8" s="25">
        <f>Input!F25</f>
        <v>2</v>
      </c>
    </row>
    <row r="9" spans="1:17" ht="15" x14ac:dyDescent="0.25">
      <c r="A9" s="12" t="s">
        <v>24</v>
      </c>
      <c r="B9" s="24">
        <f>'låst Støttepunkter'!G26</f>
        <v>2.0203050891044216</v>
      </c>
      <c r="C9" s="24">
        <f>'låst Støttepunkter'!G52</f>
        <v>2.0203050891044216</v>
      </c>
      <c r="D9" s="13" t="s">
        <v>2</v>
      </c>
    </row>
    <row r="10" spans="1:17" ht="15" x14ac:dyDescent="0.25">
      <c r="A10" s="3" t="s">
        <v>58</v>
      </c>
      <c r="B10" s="25">
        <f>Input!C22</f>
        <v>2</v>
      </c>
      <c r="C10" s="25">
        <f>Input!C25</f>
        <v>5</v>
      </c>
    </row>
    <row r="11" spans="1:17" ht="15" x14ac:dyDescent="0.25">
      <c r="A11" s="14" t="s">
        <v>1</v>
      </c>
      <c r="B11" s="26">
        <f>B4+B6+B8+B10</f>
        <v>11</v>
      </c>
      <c r="C11" s="26">
        <f>C4+C6+C8+C10</f>
        <v>11</v>
      </c>
    </row>
    <row r="15" spans="1:17" x14ac:dyDescent="0.2">
      <c r="A15" s="30"/>
      <c r="B15" s="31" t="s">
        <v>44</v>
      </c>
    </row>
    <row r="16" spans="1:17" x14ac:dyDescent="0.2">
      <c r="A16" s="30"/>
      <c r="B16" s="30">
        <v>25</v>
      </c>
    </row>
    <row r="17" spans="1:2" x14ac:dyDescent="0.2">
      <c r="A17" s="30"/>
      <c r="B17" s="30">
        <v>50</v>
      </c>
    </row>
    <row r="18" spans="1:2" x14ac:dyDescent="0.2">
      <c r="A18" s="30"/>
      <c r="B18" s="30">
        <v>25</v>
      </c>
    </row>
    <row r="19" spans="1:2" x14ac:dyDescent="0.2">
      <c r="A19" s="30"/>
      <c r="B19" s="31">
        <v>100</v>
      </c>
    </row>
    <row r="20" spans="1:2" ht="13.5" thickBot="1" x14ac:dyDescent="0.25">
      <c r="A20" s="30"/>
      <c r="B20" s="30"/>
    </row>
    <row r="21" spans="1:2" ht="13.5" thickBot="1" x14ac:dyDescent="0.25">
      <c r="A21" s="32" t="s">
        <v>45</v>
      </c>
      <c r="B21" s="33">
        <f>'låst kompatibilitet'!E5</f>
        <v>70</v>
      </c>
    </row>
    <row r="22" spans="1:2" x14ac:dyDescent="0.2">
      <c r="A22" s="32" t="s">
        <v>46</v>
      </c>
      <c r="B22" s="31">
        <v>2</v>
      </c>
    </row>
    <row r="23" spans="1:2" x14ac:dyDescent="0.2">
      <c r="A23" s="32" t="s">
        <v>47</v>
      </c>
      <c r="B23" s="31">
        <v>150</v>
      </c>
    </row>
    <row r="41" spans="4:11" x14ac:dyDescent="0.2">
      <c r="D41" s="15"/>
      <c r="K41" s="16"/>
    </row>
  </sheetData>
  <sheetProtection algorithmName="SHA-512" hashValue="Z5iXdwo6mkSKWn0e+YnQd3JTgfOLDIBIfCYn9+U3R3365UZt6jbmJ7+GuxiL5ej1V1X26GB6tkeOha5HN9qlxQ==" saltValue="OiSD+naU31VyS70ynayXag==" spinCount="100000" sheet="1" objects="1" selectLockedCells="1" selectUnlockedCells="1"/>
  <mergeCells count="1">
    <mergeCell ref="B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09A6B-9D8F-4125-AADC-0A6021A01235}">
  <dimension ref="A3:F18"/>
  <sheetViews>
    <sheetView workbookViewId="0">
      <selection activeCell="C34" sqref="C34"/>
    </sheetView>
  </sheetViews>
  <sheetFormatPr defaultRowHeight="12.75" x14ac:dyDescent="0.2"/>
  <cols>
    <col min="1" max="1" width="12.7109375" customWidth="1"/>
    <col min="2" max="2" width="15.28515625" customWidth="1"/>
    <col min="5" max="5" width="14.42578125" bestFit="1" customWidth="1"/>
  </cols>
  <sheetData>
    <row r="3" spans="1:6" x14ac:dyDescent="0.2">
      <c r="A3" t="s">
        <v>43</v>
      </c>
      <c r="B3" t="s">
        <v>42</v>
      </c>
    </row>
    <row r="4" spans="1:6" x14ac:dyDescent="0.2">
      <c r="A4">
        <v>15</v>
      </c>
      <c r="B4">
        <v>1</v>
      </c>
      <c r="D4">
        <f>[1]Graf!J8</f>
        <v>0</v>
      </c>
      <c r="E4">
        <f>'låst beregning'!K7</f>
        <v>6</v>
      </c>
      <c r="F4" s="2" t="s">
        <v>49</v>
      </c>
    </row>
    <row r="5" spans="1:6" x14ac:dyDescent="0.2">
      <c r="A5">
        <v>14</v>
      </c>
      <c r="B5">
        <v>5</v>
      </c>
      <c r="E5">
        <f>VLOOKUP(E4,A4:B18,2,FALSE)</f>
        <v>70</v>
      </c>
      <c r="F5" s="2" t="s">
        <v>50</v>
      </c>
    </row>
    <row r="6" spans="1:6" x14ac:dyDescent="0.2">
      <c r="A6">
        <v>13</v>
      </c>
      <c r="B6">
        <v>10</v>
      </c>
    </row>
    <row r="7" spans="1:6" x14ac:dyDescent="0.2">
      <c r="A7">
        <v>12</v>
      </c>
      <c r="B7">
        <v>15</v>
      </c>
    </row>
    <row r="8" spans="1:6" x14ac:dyDescent="0.2">
      <c r="A8">
        <v>10</v>
      </c>
      <c r="B8">
        <v>19</v>
      </c>
    </row>
    <row r="9" spans="1:6" x14ac:dyDescent="0.2">
      <c r="A9">
        <v>9</v>
      </c>
      <c r="B9">
        <v>21</v>
      </c>
    </row>
    <row r="10" spans="1:6" x14ac:dyDescent="0.2">
      <c r="A10">
        <v>8</v>
      </c>
      <c r="B10">
        <v>35</v>
      </c>
    </row>
    <row r="11" spans="1:6" x14ac:dyDescent="0.2">
      <c r="A11">
        <v>7</v>
      </c>
      <c r="B11">
        <v>55</v>
      </c>
    </row>
    <row r="12" spans="1:6" x14ac:dyDescent="0.2">
      <c r="A12">
        <v>6</v>
      </c>
      <c r="B12">
        <v>70</v>
      </c>
    </row>
    <row r="13" spans="1:6" x14ac:dyDescent="0.2">
      <c r="A13">
        <v>5</v>
      </c>
      <c r="B13">
        <v>80</v>
      </c>
    </row>
    <row r="14" spans="1:6" x14ac:dyDescent="0.2">
      <c r="A14">
        <v>4</v>
      </c>
      <c r="B14">
        <v>90</v>
      </c>
    </row>
    <row r="15" spans="1:6" x14ac:dyDescent="0.2">
      <c r="A15">
        <v>3</v>
      </c>
      <c r="B15">
        <v>100</v>
      </c>
    </row>
    <row r="16" spans="1:6" x14ac:dyDescent="0.2">
      <c r="A16">
        <v>2</v>
      </c>
      <c r="B16">
        <v>115</v>
      </c>
    </row>
    <row r="17" spans="1:2" x14ac:dyDescent="0.2">
      <c r="A17">
        <v>1</v>
      </c>
      <c r="B17">
        <v>135</v>
      </c>
    </row>
    <row r="18" spans="1:2" x14ac:dyDescent="0.2">
      <c r="A18">
        <v>0</v>
      </c>
      <c r="B18">
        <v>150</v>
      </c>
    </row>
  </sheetData>
  <sheetProtection algorithmName="SHA-512" hashValue="JG9Cg2wnVzNt5TyLFAW0UFlIJ+bGch7+JFEH+cS2MFGTbwAOJYzYKS4hOIHZbRUhpkfnV8CSruuIe3gh9BGkVw==" saltValue="1avdEZKyvtJeR6RuS4C9nA==" spinCount="100000" sheet="1" objects="1" selectLockedCells="1" selectUnlockedCells="1"/>
  <conditionalFormatting sqref="B4:B18">
    <cfRule type="cellIs" dxfId="3" priority="1" operator="greaterThan">
      <formula>90</formula>
    </cfRule>
    <cfRule type="cellIs" dxfId="2" priority="2" operator="between">
      <formula>20.1</formula>
      <formula>"89.9"</formula>
    </cfRule>
    <cfRule type="cellIs" dxfId="1" priority="3" operator="lessThan">
      <formula>20</formula>
    </cfRule>
    <cfRule type="cellIs" dxfId="0" priority="4" operator="greaterThan">
      <formula>90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2"/>
  <sheetViews>
    <sheetView workbookViewId="0">
      <selection activeCell="C34" sqref="C34"/>
    </sheetView>
  </sheetViews>
  <sheetFormatPr defaultRowHeight="12.75" x14ac:dyDescent="0.2"/>
  <cols>
    <col min="1" max="1" width="18.140625" customWidth="1"/>
  </cols>
  <sheetData>
    <row r="1" spans="1:8" ht="24.95" customHeight="1" x14ac:dyDescent="0.2">
      <c r="A1" s="77" t="s">
        <v>23</v>
      </c>
      <c r="B1" s="77"/>
    </row>
    <row r="2" spans="1:8" ht="11.1" customHeight="1" x14ac:dyDescent="0.2"/>
    <row r="3" spans="1:8" ht="15" x14ac:dyDescent="0.25">
      <c r="A3" s="7" t="s">
        <v>18</v>
      </c>
      <c r="B3" s="3" t="s">
        <v>3</v>
      </c>
      <c r="C3" s="3" t="s">
        <v>4</v>
      </c>
      <c r="D3" s="3" t="s">
        <v>5</v>
      </c>
      <c r="E3" s="3" t="s">
        <v>6</v>
      </c>
    </row>
    <row r="4" spans="1:8" x14ac:dyDescent="0.2">
      <c r="A4" s="4" t="s">
        <v>7</v>
      </c>
      <c r="B4" s="6">
        <f>'låst beregning'!B10</f>
        <v>2</v>
      </c>
      <c r="C4" s="6">
        <f>'låst beregning'!B4</f>
        <v>1</v>
      </c>
      <c r="D4" s="6">
        <f>'låst beregning'!B6</f>
        <v>3</v>
      </c>
      <c r="E4" s="6">
        <f>'låst beregning'!B8</f>
        <v>5</v>
      </c>
    </row>
    <row r="5" spans="1:8" x14ac:dyDescent="0.2">
      <c r="A5" s="4" t="s">
        <v>8</v>
      </c>
      <c r="B5" s="6">
        <f>'låst beregning'!B4</f>
        <v>1</v>
      </c>
      <c r="C5" s="6">
        <f>'låst beregning'!B6</f>
        <v>3</v>
      </c>
      <c r="D5" s="6">
        <f>'låst beregning'!B8</f>
        <v>5</v>
      </c>
      <c r="E5" s="6">
        <f>'låst beregning'!B10</f>
        <v>2</v>
      </c>
    </row>
    <row r="8" spans="1:8" ht="15" x14ac:dyDescent="0.25">
      <c r="B8" s="5" t="s">
        <v>9</v>
      </c>
      <c r="C8" s="1"/>
      <c r="D8" s="5"/>
      <c r="F8" s="3" t="s">
        <v>17</v>
      </c>
    </row>
    <row r="9" spans="1:8" x14ac:dyDescent="0.2">
      <c r="B9" s="1"/>
      <c r="C9" s="1"/>
      <c r="D9" s="1"/>
      <c r="F9" s="4" t="s">
        <v>10</v>
      </c>
      <c r="G9" s="6">
        <f>DEGREES(ATAN(B4/B5))</f>
        <v>63.43494882292201</v>
      </c>
      <c r="H9" t="s">
        <v>11</v>
      </c>
    </row>
    <row r="10" spans="1:8" x14ac:dyDescent="0.2">
      <c r="B10" s="5" t="s">
        <v>12</v>
      </c>
      <c r="C10" s="1"/>
      <c r="D10" s="1"/>
      <c r="F10" s="4" t="s">
        <v>13</v>
      </c>
      <c r="G10" s="6">
        <f>180-G9-45</f>
        <v>71.56505117707799</v>
      </c>
      <c r="H10" t="s">
        <v>14</v>
      </c>
    </row>
    <row r="11" spans="1:8" x14ac:dyDescent="0.2">
      <c r="B11" s="1"/>
      <c r="C11" s="1"/>
      <c r="D11" s="1"/>
      <c r="F11" s="4" t="s">
        <v>15</v>
      </c>
      <c r="G11" s="6">
        <f>DEGREES(SIN(RADIANS(G9))/(DEGREES(SIN(RADIANS(G10))/B5)))</f>
        <v>0.94280904158206347</v>
      </c>
    </row>
    <row r="12" spans="1:8" x14ac:dyDescent="0.2">
      <c r="B12" s="1" t="s">
        <v>16</v>
      </c>
      <c r="C12" s="1"/>
      <c r="D12" s="1"/>
      <c r="G12" s="6"/>
    </row>
    <row r="13" spans="1:8" ht="15" x14ac:dyDescent="0.25">
      <c r="F13" s="3" t="s">
        <v>20</v>
      </c>
    </row>
    <row r="14" spans="1:8" x14ac:dyDescent="0.2">
      <c r="F14" s="4" t="s">
        <v>10</v>
      </c>
      <c r="G14" s="6">
        <f>DEGREES(ATAN(C4/C5))</f>
        <v>18.43494882292201</v>
      </c>
      <c r="H14" t="s">
        <v>11</v>
      </c>
    </row>
    <row r="15" spans="1:8" x14ac:dyDescent="0.2">
      <c r="F15" s="4" t="s">
        <v>13</v>
      </c>
      <c r="G15" s="6">
        <f>180-G14-45</f>
        <v>116.56505117707798</v>
      </c>
      <c r="H15" t="s">
        <v>14</v>
      </c>
    </row>
    <row r="16" spans="1:8" x14ac:dyDescent="0.2">
      <c r="F16" s="4" t="s">
        <v>15</v>
      </c>
      <c r="G16" s="6">
        <f>DEGREES(SIN(RADIANS(G14))/(DEGREES(SIN(RADIANS(G15))/C5)))</f>
        <v>1.060660171779821</v>
      </c>
    </row>
    <row r="18" spans="1:8" ht="15" x14ac:dyDescent="0.25">
      <c r="F18" s="3" t="s">
        <v>21</v>
      </c>
    </row>
    <row r="19" spans="1:8" x14ac:dyDescent="0.2">
      <c r="F19" s="4" t="s">
        <v>10</v>
      </c>
      <c r="G19" s="6">
        <f>DEGREES(ATAN(D4/D5))</f>
        <v>30.963756532073521</v>
      </c>
      <c r="H19" t="s">
        <v>11</v>
      </c>
    </row>
    <row r="20" spans="1:8" x14ac:dyDescent="0.2">
      <c r="F20" s="4" t="s">
        <v>13</v>
      </c>
      <c r="G20" s="6">
        <f>180-G19-45</f>
        <v>104.03624346792648</v>
      </c>
      <c r="H20" t="s">
        <v>14</v>
      </c>
    </row>
    <row r="21" spans="1:8" x14ac:dyDescent="0.2">
      <c r="F21" s="4" t="s">
        <v>15</v>
      </c>
      <c r="G21" s="6">
        <f>DEGREES(SIN(RADIANS(G19))/(DEGREES(SIN(RADIANS(G20))/D5)))</f>
        <v>2.6516504294495538</v>
      </c>
    </row>
    <row r="23" spans="1:8" ht="15" x14ac:dyDescent="0.25">
      <c r="F23" s="3" t="s">
        <v>22</v>
      </c>
    </row>
    <row r="24" spans="1:8" x14ac:dyDescent="0.2">
      <c r="F24" s="4" t="s">
        <v>10</v>
      </c>
      <c r="G24" s="6">
        <f>DEGREES(ATAN(E4/E5))</f>
        <v>68.198590513648185</v>
      </c>
      <c r="H24" t="s">
        <v>11</v>
      </c>
    </row>
    <row r="25" spans="1:8" x14ac:dyDescent="0.2">
      <c r="F25" s="4" t="s">
        <v>13</v>
      </c>
      <c r="G25" s="6">
        <f>180-G24-45</f>
        <v>66.801409486351815</v>
      </c>
      <c r="H25" t="s">
        <v>14</v>
      </c>
    </row>
    <row r="26" spans="1:8" x14ac:dyDescent="0.2">
      <c r="F26" s="4" t="s">
        <v>15</v>
      </c>
      <c r="G26" s="6">
        <f>DEGREES(SIN(RADIANS(G24))/(DEGREES(SIN(RADIANS(G25))/E5)))</f>
        <v>2.0203050891044216</v>
      </c>
    </row>
    <row r="29" spans="1:8" ht="15" x14ac:dyDescent="0.25">
      <c r="A29" s="7" t="s">
        <v>19</v>
      </c>
      <c r="B29" s="3" t="s">
        <v>3</v>
      </c>
      <c r="C29" s="3" t="s">
        <v>4</v>
      </c>
      <c r="D29" s="3" t="s">
        <v>5</v>
      </c>
      <c r="E29" s="3" t="s">
        <v>6</v>
      </c>
    </row>
    <row r="30" spans="1:8" x14ac:dyDescent="0.2">
      <c r="A30" s="4" t="s">
        <v>7</v>
      </c>
      <c r="B30" s="6">
        <f>'låst beregning'!C10</f>
        <v>5</v>
      </c>
      <c r="C30" s="6">
        <f>'låst beregning'!C4</f>
        <v>1</v>
      </c>
      <c r="D30" s="6">
        <f>'låst beregning'!C6</f>
        <v>3</v>
      </c>
      <c r="E30" s="6">
        <f>'låst beregning'!C8</f>
        <v>2</v>
      </c>
    </row>
    <row r="31" spans="1:8" x14ac:dyDescent="0.2">
      <c r="A31" s="4" t="s">
        <v>8</v>
      </c>
      <c r="B31" s="6">
        <f>'låst beregning'!C4</f>
        <v>1</v>
      </c>
      <c r="C31" s="6">
        <f>'låst beregning'!C6</f>
        <v>3</v>
      </c>
      <c r="D31" s="6">
        <f>'låst beregning'!C8</f>
        <v>2</v>
      </c>
      <c r="E31" s="6">
        <f>'låst beregning'!C10</f>
        <v>5</v>
      </c>
    </row>
    <row r="34" spans="6:8" ht="15" x14ac:dyDescent="0.25">
      <c r="F34" s="3" t="s">
        <v>17</v>
      </c>
    </row>
    <row r="35" spans="6:8" x14ac:dyDescent="0.2">
      <c r="F35" s="4" t="s">
        <v>10</v>
      </c>
      <c r="G35" s="6">
        <f>DEGREES(ATAN(B30/B31))</f>
        <v>78.690067525979785</v>
      </c>
      <c r="H35" t="s">
        <v>11</v>
      </c>
    </row>
    <row r="36" spans="6:8" x14ac:dyDescent="0.2">
      <c r="F36" s="4" t="s">
        <v>13</v>
      </c>
      <c r="G36" s="6">
        <f>180-G35-45</f>
        <v>56.309932474020215</v>
      </c>
      <c r="H36" t="s">
        <v>14</v>
      </c>
    </row>
    <row r="37" spans="6:8" x14ac:dyDescent="0.2">
      <c r="F37" s="4" t="s">
        <v>15</v>
      </c>
      <c r="G37" s="6">
        <f>DEGREES(SIN(RADIANS(G35))/(DEGREES(SIN(RADIANS(G36))/B31)))</f>
        <v>1.178511301977579</v>
      </c>
    </row>
    <row r="38" spans="6:8" x14ac:dyDescent="0.2">
      <c r="G38" s="6"/>
    </row>
    <row r="39" spans="6:8" ht="15" x14ac:dyDescent="0.25">
      <c r="F39" s="3" t="s">
        <v>20</v>
      </c>
    </row>
    <row r="40" spans="6:8" x14ac:dyDescent="0.2">
      <c r="F40" s="4" t="s">
        <v>10</v>
      </c>
      <c r="G40" s="6">
        <f>DEGREES(ATAN(C30/C31))</f>
        <v>18.43494882292201</v>
      </c>
      <c r="H40" t="s">
        <v>11</v>
      </c>
    </row>
    <row r="41" spans="6:8" x14ac:dyDescent="0.2">
      <c r="F41" s="4" t="s">
        <v>13</v>
      </c>
      <c r="G41" s="6">
        <f>180-G40-45</f>
        <v>116.56505117707798</v>
      </c>
      <c r="H41" t="s">
        <v>14</v>
      </c>
    </row>
    <row r="42" spans="6:8" x14ac:dyDescent="0.2">
      <c r="F42" s="4" t="s">
        <v>15</v>
      </c>
      <c r="G42" s="6">
        <f>DEGREES(SIN(RADIANS(G40))/(DEGREES(SIN(RADIANS(G41))/C31)))</f>
        <v>1.060660171779821</v>
      </c>
    </row>
    <row r="44" spans="6:8" ht="15" x14ac:dyDescent="0.25">
      <c r="F44" s="3" t="s">
        <v>21</v>
      </c>
    </row>
    <row r="45" spans="6:8" x14ac:dyDescent="0.2">
      <c r="F45" s="4" t="s">
        <v>10</v>
      </c>
      <c r="G45" s="6">
        <f>DEGREES(ATAN(D30/D31))</f>
        <v>56.309932474020215</v>
      </c>
      <c r="H45" t="s">
        <v>11</v>
      </c>
    </row>
    <row r="46" spans="6:8" x14ac:dyDescent="0.2">
      <c r="F46" s="4" t="s">
        <v>13</v>
      </c>
      <c r="G46" s="6">
        <f>180-G45-45</f>
        <v>78.690067525979785</v>
      </c>
      <c r="H46" t="s">
        <v>14</v>
      </c>
    </row>
    <row r="47" spans="6:8" x14ac:dyDescent="0.2">
      <c r="F47" s="4" t="s">
        <v>15</v>
      </c>
      <c r="G47" s="6">
        <f>DEGREES(SIN(RADIANS(G45))/(DEGREES(SIN(RADIANS(G46))/D31)))</f>
        <v>1.6970562748477143</v>
      </c>
    </row>
    <row r="49" spans="6:8" ht="15" x14ac:dyDescent="0.25">
      <c r="F49" s="3" t="s">
        <v>22</v>
      </c>
    </row>
    <row r="50" spans="6:8" x14ac:dyDescent="0.2">
      <c r="F50" s="4" t="s">
        <v>10</v>
      </c>
      <c r="G50" s="6">
        <f>DEGREES(ATAN(E30/E31))</f>
        <v>21.801409486351812</v>
      </c>
      <c r="H50" t="s">
        <v>11</v>
      </c>
    </row>
    <row r="51" spans="6:8" x14ac:dyDescent="0.2">
      <c r="F51" s="4" t="s">
        <v>13</v>
      </c>
      <c r="G51" s="6">
        <f>180-G50-45</f>
        <v>113.19859051364818</v>
      </c>
      <c r="H51" t="s">
        <v>14</v>
      </c>
    </row>
    <row r="52" spans="6:8" x14ac:dyDescent="0.2">
      <c r="F52" s="4" t="s">
        <v>15</v>
      </c>
      <c r="G52" s="6">
        <f>DEGREES(SIN(RADIANS(G50))/(DEGREES(SIN(RADIANS(G51))/E31)))</f>
        <v>2.0203050891044216</v>
      </c>
    </row>
  </sheetData>
  <sheetProtection algorithmName="SHA-512" hashValue="1DB4uJhkqiQjCGZlXpmaYlB70CcME9of/ek+/J2ykTb8dM4m55/lxwUKJomDQzZg/AZyuyJQ4EQTUCSs097u3w==" saltValue="7ibUXer/UUP/dbJBTShlpw==" spinCount="100000" sheet="1" objects="1" selectLockedCells="1" selectUnlockedCells="1"/>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Input</vt:lpstr>
      <vt:lpstr>Rapport</vt:lpstr>
      <vt:lpstr>låst beregning</vt:lpstr>
      <vt:lpstr>låst kompatibilitet</vt:lpstr>
      <vt:lpstr>låst Støttepunkter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Courant</dc:creator>
  <cp:lastModifiedBy>Morten Aaby</cp:lastModifiedBy>
  <cp:lastPrinted>2021-09-10T09:35:50Z</cp:lastPrinted>
  <dcterms:created xsi:type="dcterms:W3CDTF">2016-02-04T09:12:39Z</dcterms:created>
  <dcterms:modified xsi:type="dcterms:W3CDTF">2021-09-10T09:51:50Z</dcterms:modified>
</cp:coreProperties>
</file>